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2.xml" ContentType="application/vnd.openxmlformats-officedocument.drawing+xml"/>
  <Override PartName="/xl/ctrlProps/ctrlProp3.xml" ContentType="application/vnd.ms-excel.controlproperties+xml"/>
  <Override PartName="/xl/ctrlProps/ctrlProp4.xml" ContentType="application/vnd.ms-excel.controlproperties+xml"/>
  <Override PartName="/xl/drawings/drawing3.xml" ContentType="application/vnd.openxmlformats-officedocument.drawing+xml"/>
  <Override PartName="/xl/ctrlProps/ctrlProp5.xml" ContentType="application/vnd.ms-excel.controlproperties+xml"/>
  <Override PartName="/xl/ctrlProps/ctrlProp6.xml" ContentType="application/vnd.ms-excel.controlpropertie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U:\99d_危機管理課事業別\２１０防災市民組織\00_令和７年度\２＿補助金説明会\★説明会資料等作成中\R７\当日資料\配布資料\"/>
    </mc:Choice>
  </mc:AlternateContent>
  <xr:revisionPtr revIDLastSave="0" documentId="13_ncr:1_{14CCD8EF-9EA9-421E-A882-885ADFEB10FD}" xr6:coauthVersionLast="47" xr6:coauthVersionMax="47" xr10:uidLastSave="{00000000-0000-0000-0000-000000000000}"/>
  <bookViews>
    <workbookView xWindow="-120" yWindow="-120" windowWidth="29040" windowHeight="15840" xr2:uid="{4E35AFCA-7D66-49F7-B84F-0E844B410C4D}"/>
  </bookViews>
  <sheets>
    <sheet name="交付申請書" sheetId="7" r:id="rId1"/>
    <sheet name="交付申請書（記載例）" sheetId="8" r:id="rId2"/>
    <sheet name="変更交付申請書" sheetId="9" r:id="rId3"/>
    <sheet name="実績報告書" sheetId="4" state="hidden" r:id="rId4"/>
    <sheet name="実績報告書 (記載例)" sheetId="6" state="hidden" r:id="rId5"/>
    <sheet name="限度額" sheetId="2" state="hidden" r:id="rId6"/>
  </sheets>
  <definedNames>
    <definedName name="_xlnm.Print_Area" localSheetId="0">交付申請書!$A$1:$AK$48</definedName>
    <definedName name="_xlnm.Print_Area" localSheetId="1">'交付申請書（記載例）'!$A$1:$AK$48</definedName>
    <definedName name="_xlnm.Print_Area" localSheetId="3">実績報告書!$A$1:$AM$48</definedName>
    <definedName name="_xlnm.Print_Area" localSheetId="4">'実績報告書 (記載例)'!$A$1:$AM$48</definedName>
    <definedName name="_xlnm.Print_Area" localSheetId="2">変更交付申請書!$A$1:$AK$48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H35" i="9" l="1"/>
  <c r="AH23" i="9"/>
  <c r="AH34" i="9"/>
  <c r="AH21" i="9"/>
  <c r="AH22" i="9" s="1"/>
  <c r="AH11" i="9"/>
  <c r="AH10" i="9"/>
  <c r="AM3" i="9"/>
  <c r="AH41" i="9" l="1"/>
  <c r="AH39" i="9" l="1"/>
  <c r="AH45" i="9" s="1"/>
  <c r="H23" i="9" s="1"/>
  <c r="AH35" i="8" l="1"/>
  <c r="AH34" i="8"/>
  <c r="AH21" i="8"/>
  <c r="AH11" i="8"/>
  <c r="AH10" i="8"/>
  <c r="AM3" i="8"/>
  <c r="AH23" i="8" s="1"/>
  <c r="AH45" i="7"/>
  <c r="AH39" i="7"/>
  <c r="AH41" i="7"/>
  <c r="F8" i="2"/>
  <c r="F9" i="2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7" i="2"/>
  <c r="AH34" i="7"/>
  <c r="AH21" i="7"/>
  <c r="AH11" i="7"/>
  <c r="AH10" i="7"/>
  <c r="AM3" i="7"/>
  <c r="AH23" i="7" s="1"/>
  <c r="P40" i="6"/>
  <c r="M42" i="6" s="1"/>
  <c r="AI31" i="6"/>
  <c r="AG12" i="6"/>
  <c r="AI10" i="6"/>
  <c r="AG15" i="6" s="1"/>
  <c r="AO3" i="6"/>
  <c r="AO34" i="6" s="1"/>
  <c r="AO3" i="4"/>
  <c r="AO34" i="4" s="1"/>
  <c r="AG12" i="4"/>
  <c r="AI31" i="4"/>
  <c r="P40" i="4"/>
  <c r="M42" i="4" s="1"/>
  <c r="AI10" i="4"/>
  <c r="AG15" i="4" s="1"/>
  <c r="AH22" i="8" l="1"/>
  <c r="AH41" i="8"/>
  <c r="AH39" i="8"/>
  <c r="AH45" i="8" s="1"/>
  <c r="H21" i="8" s="1"/>
  <c r="AH35" i="7"/>
  <c r="AH22" i="7"/>
  <c r="AH36" i="6"/>
  <c r="AF36" i="6" s="1"/>
  <c r="AH34" i="6"/>
  <c r="AF34" i="6" s="1"/>
  <c r="AG18" i="6"/>
  <c r="AG23" i="6" s="1"/>
  <c r="AH36" i="4"/>
  <c r="AF36" i="4" s="1"/>
  <c r="AG18" i="4"/>
  <c r="AG23" i="4" s="1"/>
  <c r="AH34" i="4"/>
  <c r="AF34" i="4" s="1"/>
  <c r="H21" i="7" l="1"/>
  <c r="AF38" i="6"/>
  <c r="AF45" i="6" s="1"/>
  <c r="AF38" i="4"/>
  <c r="AF42" i="4" s="1"/>
  <c r="AF42" i="6" l="1"/>
  <c r="AF45" i="4"/>
</calcChain>
</file>

<file path=xl/sharedStrings.xml><?xml version="1.0" encoding="utf-8"?>
<sst xmlns="http://schemas.openxmlformats.org/spreadsheetml/2006/main" count="434" uniqueCount="198">
  <si>
    <t>世帯数</t>
  </si>
  <si>
    <t>※10世帯以上で登録可</t>
  </si>
  <si>
    <t>C</t>
  </si>
  <si>
    <t>合計（円）</t>
  </si>
  <si>
    <t>物　品</t>
  </si>
  <si>
    <t>※50世帯を超えるごと</t>
  </si>
  <si>
    <t>※重点資機材も</t>
  </si>
  <si>
    <t>購入した場合の補助金額</t>
  </si>
  <si>
    <t>10以上50まで</t>
  </si>
  <si>
    <t>世帯数×380円＝</t>
  </si>
  <si>
    <t>51以上100まで</t>
  </si>
  <si>
    <t>　　　″</t>
  </si>
  <si>
    <t>101以上150まで</t>
  </si>
  <si>
    <t>151以上200まで</t>
  </si>
  <si>
    <t>201以上250まで</t>
  </si>
  <si>
    <t>251以上300まで</t>
  </si>
  <si>
    <t>301以上350まで</t>
  </si>
  <si>
    <t>351以上400まで</t>
  </si>
  <si>
    <t>″</t>
  </si>
  <si>
    <t>401以上450まで</t>
  </si>
  <si>
    <t>451以上500まで</t>
  </si>
  <si>
    <t>501以上550まで</t>
  </si>
  <si>
    <t>551以上600まで</t>
  </si>
  <si>
    <t>601以上650まで</t>
  </si>
  <si>
    <t>651以上700まで</t>
  </si>
  <si>
    <t>701以上750まで</t>
  </si>
  <si>
    <t>751以上800まで</t>
  </si>
  <si>
    <t>801以上850まで</t>
  </si>
  <si>
    <t>851以上900まで</t>
  </si>
  <si>
    <t>901以上950まで</t>
  </si>
  <si>
    <r>
      <t>951以上</t>
    </r>
    <r>
      <rPr>
        <sz val="10.5"/>
        <color theme="1"/>
        <rFont val="ＭＳ 明朝"/>
        <family val="1"/>
        <charset val="128"/>
      </rPr>
      <t>1,000</t>
    </r>
    <r>
      <rPr>
        <sz val="10.5"/>
        <color theme="1"/>
        <rFont val="游明朝"/>
        <family val="1"/>
        <charset val="128"/>
      </rPr>
      <t>まで</t>
    </r>
  </si>
  <si>
    <t>1,001以上1,050まで</t>
  </si>
  <si>
    <t>1,051以上1,100まで</t>
  </si>
  <si>
    <t>1,101以上1,150まで</t>
  </si>
  <si>
    <t>1,151以上1,200まで</t>
  </si>
  <si>
    <t>1,200以上1,250まで</t>
  </si>
  <si>
    <t>1,251以上1,300まで</t>
  </si>
  <si>
    <t>1,301以上1,350まで</t>
  </si>
  <si>
    <t>1,351以上1,400まで</t>
  </si>
  <si>
    <t>1,401以上1,450まで</t>
  </si>
  <si>
    <t>1,451以上1,500まで</t>
  </si>
  <si>
    <t>1,501以上1,550まで</t>
  </si>
  <si>
    <t>～</t>
  </si>
  <si>
    <t>以後50世帯増えるごと</t>
  </si>
  <si>
    <t>23,000円を加算</t>
  </si>
  <si>
    <r>
      <t xml:space="preserve">保存食・保存水の計算式
</t>
    </r>
    <r>
      <rPr>
        <b/>
        <sz val="10"/>
        <color theme="1"/>
        <rFont val="游明朝"/>
        <family val="1"/>
        <charset val="128"/>
      </rPr>
      <t>※左記の限度額に含む</t>
    </r>
    <phoneticPr fontId="2"/>
  </si>
  <si>
    <t>世帯</t>
  </si>
  <si>
    <t>円</t>
    <phoneticPr fontId="2"/>
  </si>
  <si>
    <t>防災資器材の種類</t>
  </si>
  <si>
    <t>小計</t>
  </si>
  <si>
    <t>合計額</t>
  </si>
  <si>
    <t>令和　年　月　日</t>
    <rPh sb="0" eb="2">
      <t>レイワ</t>
    </rPh>
    <rPh sb="3" eb="4">
      <t>ネン</t>
    </rPh>
    <rPh sb="5" eb="6">
      <t>ガツ</t>
    </rPh>
    <rPh sb="7" eb="8">
      <t>ニチ</t>
    </rPh>
    <phoneticPr fontId="2"/>
  </si>
  <si>
    <t>西東京市長　あて</t>
    <phoneticPr fontId="2"/>
  </si>
  <si>
    <t>組　織　名</t>
    <phoneticPr fontId="2"/>
  </si>
  <si>
    <t>（申請者）代表者氏名</t>
    <phoneticPr fontId="2"/>
  </si>
  <si>
    <t>（担当者氏名）</t>
    <phoneticPr fontId="2"/>
  </si>
  <si>
    <t>住　　　所</t>
    <phoneticPr fontId="2"/>
  </si>
  <si>
    <t>連　絡　先　</t>
    <phoneticPr fontId="2"/>
  </si>
  <si>
    <t>防災市民組織補助金交付申請書</t>
    <phoneticPr fontId="2"/>
  </si>
  <si>
    <t>西東京市防災市民組織補助金交付要綱に基づき、</t>
    <phoneticPr fontId="2"/>
  </si>
  <si>
    <t>西東京市防災市民組織補助金の交付を受けたいので、下記のとおり申請します。</t>
    <phoneticPr fontId="2"/>
  </si>
  <si>
    <t>記</t>
    <phoneticPr fontId="2"/>
  </si>
  <si>
    <t>西東京市中町1-5-1</t>
    <rPh sb="0" eb="4">
      <t>ニシトウキョウシ</t>
    </rPh>
    <rPh sb="4" eb="6">
      <t>ナカマチ</t>
    </rPh>
    <phoneticPr fontId="2"/>
  </si>
  <si>
    <t>【確認事項】</t>
    <phoneticPr fontId="2"/>
  </si>
  <si>
    <t>【防災資器材の購入経費】</t>
    <phoneticPr fontId="2"/>
  </si>
  <si>
    <t>A</t>
    <phoneticPr fontId="2"/>
  </si>
  <si>
    <t>C</t>
    <phoneticPr fontId="2"/>
  </si>
  <si>
    <t>B</t>
    <phoneticPr fontId="2"/>
  </si>
  <si>
    <t>D</t>
    <phoneticPr fontId="2"/>
  </si>
  <si>
    <t>E</t>
    <phoneticPr fontId="2"/>
  </si>
  <si>
    <t>F</t>
    <phoneticPr fontId="2"/>
  </si>
  <si>
    <t>G</t>
    <phoneticPr fontId="2"/>
  </si>
  <si>
    <t>H</t>
    <phoneticPr fontId="2"/>
  </si>
  <si>
    <t>I</t>
    <phoneticPr fontId="2"/>
  </si>
  <si>
    <t>J</t>
    <phoneticPr fontId="2"/>
  </si>
  <si>
    <t>K</t>
    <phoneticPr fontId="2"/>
  </si>
  <si>
    <t>L</t>
    <phoneticPr fontId="2"/>
  </si>
  <si>
    <t>M</t>
    <phoneticPr fontId="2"/>
  </si>
  <si>
    <t>N</t>
    <phoneticPr fontId="2"/>
  </si>
  <si>
    <t>O</t>
    <phoneticPr fontId="2"/>
  </si>
  <si>
    <t>P</t>
    <phoneticPr fontId="2"/>
  </si>
  <si>
    <t>Q</t>
    <phoneticPr fontId="2"/>
  </si>
  <si>
    <t>R</t>
    <phoneticPr fontId="2"/>
  </si>
  <si>
    <t>S</t>
    <phoneticPr fontId="2"/>
  </si>
  <si>
    <t>T</t>
    <phoneticPr fontId="2"/>
  </si>
  <si>
    <t>U</t>
    <phoneticPr fontId="2"/>
  </si>
  <si>
    <t>V</t>
    <phoneticPr fontId="2"/>
  </si>
  <si>
    <t>W</t>
    <phoneticPr fontId="2"/>
  </si>
  <si>
    <t>X</t>
    <phoneticPr fontId="2"/>
  </si>
  <si>
    <t>Y</t>
    <phoneticPr fontId="2"/>
  </si>
  <si>
    <t>Z</t>
    <phoneticPr fontId="2"/>
  </si>
  <si>
    <t>AA</t>
    <phoneticPr fontId="2"/>
  </si>
  <si>
    <t>AB</t>
    <phoneticPr fontId="2"/>
  </si>
  <si>
    <t>AC</t>
    <phoneticPr fontId="2"/>
  </si>
  <si>
    <t>AD</t>
    <phoneticPr fontId="2"/>
  </si>
  <si>
    <t>AE</t>
    <phoneticPr fontId="2"/>
  </si>
  <si>
    <t>（単位：円）（税込）</t>
    <phoneticPr fontId="2"/>
  </si>
  <si>
    <t>Ｃ</t>
    <phoneticPr fontId="2"/>
  </si>
  <si>
    <t>Ａ</t>
    <phoneticPr fontId="2"/>
  </si>
  <si>
    <t>下記のとおり防災資器材等の購入経費の実績を報告します。</t>
    <phoneticPr fontId="2"/>
  </si>
  <si>
    <t>重点資器材</t>
    <phoneticPr fontId="2"/>
  </si>
  <si>
    <t>①</t>
    <phoneticPr fontId="2"/>
  </si>
  <si>
    <t>Ｂ</t>
    <phoneticPr fontId="2"/>
  </si>
  <si>
    <t>世帯数</t>
    <rPh sb="0" eb="3">
      <t>セタイスウ</t>
    </rPh>
    <phoneticPr fontId="2"/>
  </si>
  <si>
    <t>（世帯）</t>
    <rPh sb="1" eb="3">
      <t>セタイ</t>
    </rPh>
    <phoneticPr fontId="2"/>
  </si>
  <si>
    <t>×</t>
    <phoneticPr fontId="2"/>
  </si>
  <si>
    <t>＝</t>
    <phoneticPr fontId="2"/>
  </si>
  <si>
    <t>ア</t>
    <phoneticPr fontId="2"/>
  </si>
  <si>
    <t>円</t>
    <rPh sb="0" eb="1">
      <t>エン</t>
    </rPh>
    <phoneticPr fontId="2"/>
  </si>
  <si>
    <t>（上限額）</t>
    <rPh sb="1" eb="4">
      <t>ジョウゲンガク</t>
    </rPh>
    <phoneticPr fontId="2"/>
  </si>
  <si>
    <t>÷</t>
    <phoneticPr fontId="2"/>
  </si>
  <si>
    <t>イ</t>
    <phoneticPr fontId="2"/>
  </si>
  <si>
    <t>アとイのいずれか少ない額を記入</t>
    <rPh sb="8" eb="9">
      <t>スク</t>
    </rPh>
    <rPh sb="11" eb="12">
      <t>ガク</t>
    </rPh>
    <rPh sb="13" eb="15">
      <t>キニュウ</t>
    </rPh>
    <phoneticPr fontId="2"/>
  </si>
  <si>
    <t>②</t>
    <phoneticPr fontId="2"/>
  </si>
  <si>
    <t>①＋②＝</t>
    <phoneticPr fontId="2"/>
  </si>
  <si>
    <t>③</t>
    <phoneticPr fontId="2"/>
  </si>
  <si>
    <t>Ｃ.重点推進資器材</t>
    <phoneticPr fontId="2"/>
  </si>
  <si>
    <t>Ｃ÷２＝</t>
    <phoneticPr fontId="2"/>
  </si>
  <si>
    <t>④</t>
    <phoneticPr fontId="2"/>
  </si>
  <si>
    <t>補助金上限額を超過していない場合</t>
    <rPh sb="0" eb="3">
      <t>ホジョキン</t>
    </rPh>
    <rPh sb="3" eb="6">
      <t>ジョウゲンガク</t>
    </rPh>
    <rPh sb="7" eb="9">
      <t>チョウカ</t>
    </rPh>
    <rPh sb="14" eb="16">
      <t>バアイ</t>
    </rPh>
    <phoneticPr fontId="2"/>
  </si>
  <si>
    <t>❶と❷の差額（❷ ― ❶ ＝）</t>
    <phoneticPr fontId="2"/>
  </si>
  <si>
    <t>実績報告額</t>
    <rPh sb="0" eb="5">
      <t>ジッセキホウコクガク</t>
    </rPh>
    <phoneticPr fontId="2"/>
  </si>
  <si>
    <t>❶ 防災資器材購入額（③＋④）＝</t>
    <phoneticPr fontId="2"/>
  </si>
  <si>
    <r>
      <t xml:space="preserve">❷ 交付決定額＝
</t>
    </r>
    <r>
      <rPr>
        <b/>
        <sz val="12"/>
        <color theme="1"/>
        <rFont val="ＭＳ 明朝"/>
        <family val="1"/>
        <charset val="128"/>
      </rPr>
      <t>（10月通知済の「交付決定通知書」の額）</t>
    </r>
    <phoneticPr fontId="2"/>
  </si>
  <si>
    <t>　　見積書添付（明細がない場合は、明細が分かる資料を添付ください。）</t>
    <phoneticPr fontId="2"/>
  </si>
  <si>
    <t>　　本申請において購入する資器材について、他の補助金を使用していません。</t>
    <phoneticPr fontId="2"/>
  </si>
  <si>
    <t>042-438-4010</t>
    <phoneticPr fontId="2"/>
  </si>
  <si>
    <t>西東京第100防災会</t>
    <rPh sb="0" eb="3">
      <t>ニシトウキョウ</t>
    </rPh>
    <rPh sb="3" eb="4">
      <t>ダイ</t>
    </rPh>
    <rPh sb="7" eb="10">
      <t>ボウサイカイ</t>
    </rPh>
    <phoneticPr fontId="2"/>
  </si>
  <si>
    <t>西東京　太郎</t>
    <rPh sb="0" eb="3">
      <t>ニシトウキョウ</t>
    </rPh>
    <rPh sb="4" eb="6">
      <t>タロウ</t>
    </rPh>
    <phoneticPr fontId="2"/>
  </si>
  <si>
    <t>防災センター５階</t>
    <rPh sb="0" eb="2">
      <t>ボウサイ</t>
    </rPh>
    <rPh sb="7" eb="8">
      <t>カイ</t>
    </rPh>
    <phoneticPr fontId="2"/>
  </si>
  <si>
    <t>救急三角巾</t>
    <rPh sb="0" eb="5">
      <t>キュウキュウサンカクキン</t>
    </rPh>
    <phoneticPr fontId="2"/>
  </si>
  <si>
    <t>発電機</t>
    <rPh sb="0" eb="3">
      <t>ハツデンキ</t>
    </rPh>
    <phoneticPr fontId="2"/>
  </si>
  <si>
    <t>消火器</t>
    <rPh sb="0" eb="3">
      <t>ショウカキ</t>
    </rPh>
    <phoneticPr fontId="2"/>
  </si>
  <si>
    <t>アルファ化米</t>
    <rPh sb="4" eb="6">
      <t>カマイ</t>
    </rPh>
    <phoneticPr fontId="2"/>
  </si>
  <si>
    <t>保存水（５年）</t>
    <rPh sb="0" eb="3">
      <t>ホゾンスイ</t>
    </rPh>
    <rPh sb="5" eb="6">
      <t>ネン</t>
    </rPh>
    <phoneticPr fontId="2"/>
  </si>
  <si>
    <t>簡易トイレ</t>
    <rPh sb="0" eb="2">
      <t>カンイ</t>
    </rPh>
    <phoneticPr fontId="2"/>
  </si>
  <si>
    <t xml:space="preserve">
Ｃ÷２＝</t>
    <phoneticPr fontId="2"/>
  </si>
  <si>
    <t>保存食・保存水の種類</t>
    <rPh sb="0" eb="3">
      <t>ホゾンショク</t>
    </rPh>
    <rPh sb="4" eb="7">
      <t>ホゾンスイ</t>
    </rPh>
    <phoneticPr fontId="2"/>
  </si>
  <si>
    <t>Ｃ　重点推進資器材　購入額</t>
    <rPh sb="2" eb="4">
      <t>ジュウテン</t>
    </rPh>
    <phoneticPr fontId="2"/>
  </si>
  <si>
    <t>重点推進資器材の種類</t>
    <rPh sb="0" eb="2">
      <t>ジュウテン</t>
    </rPh>
    <rPh sb="2" eb="4">
      <t>スイシン</t>
    </rPh>
    <phoneticPr fontId="2"/>
  </si>
  <si>
    <t>【資器材の購入経費】</t>
    <phoneticPr fontId="2"/>
  </si>
  <si>
    <t>Ａの合計額</t>
    <phoneticPr fontId="2"/>
  </si>
  <si>
    <t>Ｂの合計額</t>
    <phoneticPr fontId="2"/>
  </si>
  <si>
    <t>Ｃの合計額</t>
    <phoneticPr fontId="2"/>
  </si>
  <si>
    <t>Ｃの限度額</t>
    <rPh sb="2" eb="4">
      <t>ゲンド</t>
    </rPh>
    <phoneticPr fontId="2"/>
  </si>
  <si>
    <t>380円に防災組織の世帯数を乗じて得た額</t>
    <phoneticPr fontId="2"/>
  </si>
  <si>
    <t>Ｂの限度額：</t>
    <rPh sb="2" eb="5">
      <t>ゲンドガク</t>
    </rPh>
    <phoneticPr fontId="2"/>
  </si>
  <si>
    <t>Ａの限度額：</t>
    <rPh sb="2" eb="5">
      <t>ゲンドガク</t>
    </rPh>
    <phoneticPr fontId="2"/>
  </si>
  <si>
    <t>世帯数が50世帯以下のときは40万円を限度額とし、</t>
    <rPh sb="0" eb="2">
      <t>セタイ</t>
    </rPh>
    <phoneticPr fontId="2"/>
  </si>
  <si>
    <t>世帯数が50世帯を越えるときは当該限度額に世帯数が50世帯を超えるごとに4万円を加算した額</t>
    <phoneticPr fontId="2"/>
  </si>
  <si>
    <t>Ｃの限度額：</t>
    <rPh sb="2" eb="5">
      <t>ゲンドガク</t>
    </rPh>
    <phoneticPr fontId="2"/>
  </si>
  <si>
    <t>世帯数が50世帯を越える場合は6万円に世帯数が50世帯を超えるごとに6千円を加算した額</t>
    <phoneticPr fontId="2"/>
  </si>
  <si>
    <t>世帯数が50世帯以下の場合には6万円を上限とし、</t>
    <phoneticPr fontId="2"/>
  </si>
  <si>
    <t>Ａ　保存食・保存水　購入額</t>
    <rPh sb="2" eb="5">
      <t>ホゾンショク</t>
    </rPh>
    <rPh sb="6" eb="9">
      <t>ホゾンスイ</t>
    </rPh>
    <phoneticPr fontId="2"/>
  </si>
  <si>
    <t>Ａの限度額</t>
    <rPh sb="2" eb="4">
      <t>ゲンド</t>
    </rPh>
    <phoneticPr fontId="2"/>
  </si>
  <si>
    <t>Ｂ　防災資器材　購入額</t>
    <phoneticPr fontId="2"/>
  </si>
  <si>
    <t>①</t>
    <phoneticPr fontId="2"/>
  </si>
  <si>
    <t>②</t>
    <phoneticPr fontId="2"/>
  </si>
  <si>
    <t>③</t>
    <phoneticPr fontId="2"/>
  </si>
  <si>
    <t>④</t>
    <phoneticPr fontId="2"/>
  </si>
  <si>
    <t>⑤</t>
    <phoneticPr fontId="2"/>
  </si>
  <si>
    <t>Ｂ（Ａを含む）の限度額</t>
    <rPh sb="8" eb="10">
      <t>ゲンド</t>
    </rPh>
    <phoneticPr fontId="2"/>
  </si>
  <si>
    <t>⑥</t>
    <phoneticPr fontId="2"/>
  </si>
  <si>
    <t>⑦</t>
    <phoneticPr fontId="2"/>
  </si>
  <si>
    <t>⑧</t>
    <phoneticPr fontId="2"/>
  </si>
  <si>
    <t>⑨</t>
    <phoneticPr fontId="2"/>
  </si>
  <si>
    <t>⑩</t>
    <phoneticPr fontId="2"/>
  </si>
  <si>
    <t>申請額　【⑧と⑨のうちどちらか低い金額×1/2】</t>
    <rPh sb="0" eb="3">
      <t>シンセイガク</t>
    </rPh>
    <rPh sb="15" eb="16">
      <t>ヒク</t>
    </rPh>
    <rPh sb="17" eb="19">
      <t>キンガク</t>
    </rPh>
    <phoneticPr fontId="2"/>
  </si>
  <si>
    <t>・組織の世帯数：</t>
    <rPh sb="1" eb="3">
      <t>ソシキ</t>
    </rPh>
    <phoneticPr fontId="2"/>
  </si>
  <si>
    <t>・申請額</t>
    <rPh sb="1" eb="4">
      <t>シンセイガク</t>
    </rPh>
    <phoneticPr fontId="2"/>
  </si>
  <si>
    <t>※50世帯増えるごと４万円加算</t>
    <phoneticPr fontId="2"/>
  </si>
  <si>
    <t>６千円を加算</t>
    <phoneticPr fontId="2"/>
  </si>
  <si>
    <t>重点推進資器材（+６万円）</t>
    <phoneticPr fontId="2"/>
  </si>
  <si>
    <t>B</t>
    <phoneticPr fontId="2"/>
  </si>
  <si>
    <t>BのうちA</t>
    <phoneticPr fontId="2"/>
  </si>
  <si>
    <t>6,000円を加算</t>
    <phoneticPr fontId="2"/>
  </si>
  <si>
    <t>40,000円を加算</t>
    <phoneticPr fontId="2"/>
  </si>
  <si>
    <t>Ｂ（Ａを含む）の合計額【③＋（①と②のうちどちらか低い金額）】</t>
    <rPh sb="25" eb="26">
      <t>ヒク</t>
    </rPh>
    <rPh sb="27" eb="29">
      <t>キンガク</t>
    </rPh>
    <phoneticPr fontId="2"/>
  </si>
  <si>
    <t>Ｂ（Ａを含む）の合計額【④と⑤のうちどちらか低い金額】
＋Ｃの合計額【⑥】</t>
    <rPh sb="31" eb="34">
      <t>ゴウケイガク</t>
    </rPh>
    <phoneticPr fontId="2"/>
  </si>
  <si>
    <t>Ｂ（Ａを含む）の限度額【⑤】＋Ｃの限度額【⑦】</t>
    <rPh sb="8" eb="10">
      <t>ゲンド</t>
    </rPh>
    <rPh sb="17" eb="19">
      <t>ゲンド</t>
    </rPh>
    <rPh sb="19" eb="20">
      <t>ガク</t>
    </rPh>
    <phoneticPr fontId="2"/>
  </si>
  <si>
    <t>アルファ化米個食　五目ごはん　×　100袋</t>
    <rPh sb="4" eb="6">
      <t>カマイ</t>
    </rPh>
    <rPh sb="6" eb="8">
      <t>コショク</t>
    </rPh>
    <rPh sb="9" eb="11">
      <t>ゴモク</t>
    </rPh>
    <rPh sb="20" eb="21">
      <t>フクロ</t>
    </rPh>
    <phoneticPr fontId="2"/>
  </si>
  <si>
    <t>発電機　HONDA　Eu16i　×　２基</t>
    <rPh sb="0" eb="3">
      <t>ハツデンキ</t>
    </rPh>
    <rPh sb="19" eb="20">
      <t>キ</t>
    </rPh>
    <phoneticPr fontId="2"/>
  </si>
  <si>
    <t>消火器（蓄圧式）　×　10本</t>
    <rPh sb="0" eb="3">
      <t>ショウカキ</t>
    </rPh>
    <rPh sb="4" eb="7">
      <t>チクアツシキ</t>
    </rPh>
    <rPh sb="13" eb="14">
      <t>ホン</t>
    </rPh>
    <phoneticPr fontId="2"/>
  </si>
  <si>
    <t>アルミブランケット　×　200枚</t>
    <rPh sb="15" eb="16">
      <t>マイ</t>
    </rPh>
    <phoneticPr fontId="2"/>
  </si>
  <si>
    <t>簡易トイレ（便袋セット）　×　15セット</t>
    <rPh sb="0" eb="2">
      <t>カンイ</t>
    </rPh>
    <rPh sb="6" eb="7">
      <t>ビン</t>
    </rPh>
    <rPh sb="7" eb="8">
      <t>ブクロ</t>
    </rPh>
    <phoneticPr fontId="2"/>
  </si>
  <si>
    <t>トイレ用テント　×　15基</t>
    <rPh sb="3" eb="4">
      <t>ヨウ</t>
    </rPh>
    <rPh sb="12" eb="13">
      <t>キ</t>
    </rPh>
    <phoneticPr fontId="2"/>
  </si>
  <si>
    <t>全体の限度額：B（Aを含む）の限度額。Cを購入している場合は、Cの限度額をB（Aを含む）の限度額に加算した額。</t>
    <rPh sb="0" eb="2">
      <t>ゼンタイ</t>
    </rPh>
    <rPh sb="3" eb="6">
      <t>ゲンドガク</t>
    </rPh>
    <rPh sb="11" eb="12">
      <t>フク</t>
    </rPh>
    <rPh sb="15" eb="18">
      <t>ゲンドガク</t>
    </rPh>
    <rPh sb="21" eb="23">
      <t>コウニュウ</t>
    </rPh>
    <rPh sb="27" eb="29">
      <t>バアイ</t>
    </rPh>
    <rPh sb="41" eb="42">
      <t>フク</t>
    </rPh>
    <phoneticPr fontId="2"/>
  </si>
  <si>
    <t>防災市民組織補助金実績報告書</t>
    <rPh sb="9" eb="13">
      <t>ジッセキホウコク</t>
    </rPh>
    <phoneticPr fontId="2"/>
  </si>
  <si>
    <r>
      <t>防災市民組織補助金</t>
    </r>
    <r>
      <rPr>
        <sz val="12"/>
        <color rgb="FFFF0000"/>
        <rFont val="ＭＳ 明朝"/>
        <family val="1"/>
        <charset val="128"/>
      </rPr>
      <t>変更</t>
    </r>
    <r>
      <rPr>
        <sz val="12"/>
        <color theme="1"/>
        <rFont val="ＭＳ 明朝"/>
        <family val="1"/>
        <charset val="128"/>
      </rPr>
      <t>交付申請書</t>
    </r>
    <rPh sb="9" eb="11">
      <t>ヘンコウ</t>
    </rPh>
    <phoneticPr fontId="2"/>
  </si>
  <si>
    <r>
      <t>西東京市防災市民組織補助金の</t>
    </r>
    <r>
      <rPr>
        <sz val="12"/>
        <color rgb="FFFF0000"/>
        <rFont val="ＭＳ 明朝"/>
        <family val="1"/>
        <charset val="128"/>
      </rPr>
      <t>変更</t>
    </r>
    <r>
      <rPr>
        <sz val="12"/>
        <color theme="1"/>
        <rFont val="ＭＳ 明朝"/>
        <family val="1"/>
        <charset val="128"/>
      </rPr>
      <t>交付を受けたいので、下記のとおり申請します。</t>
    </r>
    <rPh sb="14" eb="16">
      <t>ヘンコウ</t>
    </rPh>
    <phoneticPr fontId="2"/>
  </si>
  <si>
    <t>・すでに交付決定を受けた額</t>
    <rPh sb="4" eb="6">
      <t>コウフ</t>
    </rPh>
    <rPh sb="6" eb="8">
      <t>ケッテイ</t>
    </rPh>
    <rPh sb="9" eb="10">
      <t>ウ</t>
    </rPh>
    <rPh sb="12" eb="13">
      <t>ガク</t>
    </rPh>
    <phoneticPr fontId="2"/>
  </si>
  <si>
    <r>
      <t>・</t>
    </r>
    <r>
      <rPr>
        <sz val="12"/>
        <color rgb="FFFF0000"/>
        <rFont val="ＭＳ 明朝"/>
        <family val="1"/>
        <charset val="128"/>
      </rPr>
      <t>変更交付</t>
    </r>
    <r>
      <rPr>
        <sz val="12"/>
        <color theme="1"/>
        <rFont val="ＭＳ 明朝"/>
        <family val="1"/>
        <charset val="128"/>
      </rPr>
      <t>申請額</t>
    </r>
    <rPh sb="1" eb="3">
      <t>ヘンコウ</t>
    </rPh>
    <rPh sb="3" eb="5">
      <t>コウフ</t>
    </rPh>
    <rPh sb="5" eb="8">
      <t>シンセイガク</t>
    </rPh>
    <phoneticPr fontId="2"/>
  </si>
  <si>
    <t>　　※当初の交付申請時にすでに提出済みのものは添付不要です。</t>
    <rPh sb="3" eb="5">
      <t>トウショ</t>
    </rPh>
    <rPh sb="6" eb="11">
      <t>コウフシンセイジ</t>
    </rPh>
    <rPh sb="15" eb="18">
      <t>テイシュツズ</t>
    </rPh>
    <rPh sb="23" eb="27">
      <t>テンプフヨウ</t>
    </rPh>
    <phoneticPr fontId="2"/>
  </si>
  <si>
    <r>
      <rPr>
        <sz val="12"/>
        <color rgb="FFFF0000"/>
        <rFont val="ＭＳ 明朝"/>
        <family val="1"/>
        <charset val="128"/>
      </rPr>
      <t>Ｂ</t>
    </r>
    <r>
      <rPr>
        <sz val="12"/>
        <color theme="1"/>
        <rFont val="ＭＳ 明朝"/>
        <family val="1"/>
        <charset val="128"/>
      </rPr>
      <t>. 防災資器材（その他物品）</t>
    </r>
    <phoneticPr fontId="2"/>
  </si>
  <si>
    <r>
      <rPr>
        <sz val="12"/>
        <color rgb="FFFF0000"/>
        <rFont val="ＭＳ 明朝"/>
        <family val="1"/>
        <charset val="128"/>
      </rPr>
      <t>Ａ</t>
    </r>
    <r>
      <rPr>
        <sz val="12"/>
        <color theme="1"/>
        <rFont val="ＭＳ 明朝"/>
        <family val="1"/>
        <charset val="128"/>
      </rPr>
      <t>. 非常食・非常用飲料水</t>
    </r>
    <phoneticPr fontId="2"/>
  </si>
  <si>
    <r>
      <rPr>
        <b/>
        <sz val="14"/>
        <color rgb="FFFF0000"/>
        <rFont val="ＭＳ 明朝"/>
        <family val="1"/>
        <charset val="128"/>
      </rPr>
      <t>Ｂ</t>
    </r>
    <r>
      <rPr>
        <b/>
        <sz val="14"/>
        <color theme="1"/>
        <rFont val="ＭＳ 明朝"/>
        <family val="1"/>
        <charset val="128"/>
      </rPr>
      <t>÷２＝</t>
    </r>
    <phoneticPr fontId="2"/>
  </si>
  <si>
    <r>
      <t>※上限は</t>
    </r>
    <r>
      <rPr>
        <sz val="12"/>
        <color rgb="FFFF0000"/>
        <rFont val="ＭＳ 明朝"/>
        <family val="1"/>
        <charset val="128"/>
      </rPr>
      <t>40</t>
    </r>
    <r>
      <rPr>
        <sz val="12"/>
        <color theme="1"/>
        <rFont val="ＭＳ 明朝"/>
        <family val="1"/>
        <charset val="128"/>
      </rPr>
      <t>万円+世帯数による加算</t>
    </r>
    <rPh sb="1" eb="3">
      <t>ジョウゲン</t>
    </rPh>
    <rPh sb="6" eb="8">
      <t>マンエン</t>
    </rPh>
    <rPh sb="9" eb="12">
      <t>セタイスウ</t>
    </rPh>
    <rPh sb="15" eb="17">
      <t>カサン</t>
    </rPh>
    <phoneticPr fontId="2"/>
  </si>
  <si>
    <r>
      <t>補助金上限額を超過している場合
※上限は</t>
    </r>
    <r>
      <rPr>
        <sz val="12"/>
        <color rgb="FFFF0000"/>
        <rFont val="ＭＳ 明朝"/>
        <family val="1"/>
        <charset val="128"/>
      </rPr>
      <t>６</t>
    </r>
    <r>
      <rPr>
        <sz val="12"/>
        <color theme="1"/>
        <rFont val="ＭＳ 明朝"/>
        <family val="1"/>
        <charset val="128"/>
      </rPr>
      <t>万円＋世帯数による加算</t>
    </r>
    <rPh sb="0" eb="3">
      <t>ホジョキン</t>
    </rPh>
    <rPh sb="3" eb="6">
      <t>ジョウゲンガク</t>
    </rPh>
    <rPh sb="7" eb="9">
      <t>チョウカ</t>
    </rPh>
    <rPh sb="13" eb="15">
      <t>バアイ</t>
    </rPh>
    <rPh sb="17" eb="19">
      <t>ジョウゲン</t>
    </rPh>
    <rPh sb="21" eb="22">
      <t>マン</t>
    </rPh>
    <rPh sb="22" eb="23">
      <t>エン</t>
    </rPh>
    <rPh sb="24" eb="27">
      <t>セタイスウ</t>
    </rPh>
    <rPh sb="30" eb="32">
      <t>カサン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</si>
</sst>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&quot;円&quot;"/>
  </numFmts>
  <fonts count="23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.5"/>
      <color theme="1"/>
      <name val="游明朝"/>
      <family val="1"/>
      <charset val="128"/>
    </font>
    <font>
      <b/>
      <sz val="12"/>
      <color theme="1"/>
      <name val="游明朝"/>
      <family val="1"/>
      <charset val="128"/>
    </font>
    <font>
      <b/>
      <sz val="9"/>
      <color theme="1"/>
      <name val="游明朝"/>
      <family val="1"/>
      <charset val="128"/>
    </font>
    <font>
      <b/>
      <sz val="11"/>
      <color theme="1"/>
      <name val="游明朝"/>
      <family val="1"/>
      <charset val="128"/>
    </font>
    <font>
      <b/>
      <sz val="16"/>
      <color theme="1"/>
      <name val="游明朝"/>
      <family val="1"/>
      <charset val="128"/>
    </font>
    <font>
      <sz val="12"/>
      <color theme="1"/>
      <name val="游明朝"/>
      <family val="1"/>
      <charset val="128"/>
    </font>
    <font>
      <sz val="10.5"/>
      <color theme="1"/>
      <name val="ＭＳ 明朝"/>
      <family val="1"/>
      <charset val="128"/>
    </font>
    <font>
      <b/>
      <sz val="10"/>
      <color theme="1"/>
      <name val="游明朝"/>
      <family val="1"/>
      <charset val="128"/>
    </font>
    <font>
      <b/>
      <sz val="12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b/>
      <sz val="16"/>
      <color theme="1"/>
      <name val="ＭＳ 明朝"/>
      <family val="1"/>
      <charset val="128"/>
    </font>
    <font>
      <u/>
      <sz val="12"/>
      <color theme="1"/>
      <name val="ＭＳ 明朝"/>
      <family val="1"/>
      <charset val="128"/>
    </font>
    <font>
      <sz val="20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2"/>
      <color rgb="FFFF0000"/>
      <name val="ＭＳ 明朝"/>
      <family val="1"/>
      <charset val="128"/>
    </font>
    <font>
      <b/>
      <sz val="14"/>
      <color rgb="FFFF000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8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 diagonalDown="1">
      <left style="thick">
        <color indexed="64"/>
      </left>
      <right style="dotted">
        <color indexed="64"/>
      </right>
      <top style="thick">
        <color indexed="64"/>
      </top>
      <bottom style="thick">
        <color indexed="64"/>
      </bottom>
      <diagonal style="medium">
        <color indexed="64"/>
      </diagonal>
    </border>
    <border>
      <left/>
      <right style="dotted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dotted">
        <color indexed="64"/>
      </right>
      <top/>
      <bottom style="dotted">
        <color indexed="64"/>
      </bottom>
      <diagonal/>
    </border>
    <border>
      <left style="thick">
        <color indexed="64"/>
      </left>
      <right style="dotted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thick">
        <color indexed="64"/>
      </bottom>
      <diagonal/>
    </border>
    <border diagonalDown="1">
      <left style="thick">
        <color indexed="64"/>
      </left>
      <right style="dotted">
        <color indexed="64"/>
      </right>
      <top style="thick">
        <color indexed="64"/>
      </top>
      <bottom style="thick">
        <color indexed="64"/>
      </bottom>
      <diagonal style="thin">
        <color indexed="64"/>
      </diagonal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/>
      <bottom style="thin">
        <color indexed="64"/>
      </bottom>
      <diagonal/>
    </border>
    <border>
      <left style="dotted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dotted">
        <color indexed="64"/>
      </left>
      <right/>
      <top style="thick">
        <color indexed="64"/>
      </top>
      <bottom style="dotted">
        <color indexed="64"/>
      </bottom>
      <diagonal/>
    </border>
    <border>
      <left/>
      <right/>
      <top style="thick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/>
      <top style="medium">
        <color indexed="64"/>
      </top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dotted">
        <color indexed="64"/>
      </bottom>
      <diagonal/>
    </border>
    <border>
      <left style="thick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thick">
        <color indexed="64"/>
      </right>
      <top style="dotted">
        <color indexed="64"/>
      </top>
      <bottom style="dotted">
        <color indexed="64"/>
      </bottom>
      <diagonal/>
    </border>
    <border>
      <left/>
      <right style="thick">
        <color indexed="64"/>
      </right>
      <top style="dotted">
        <color indexed="64"/>
      </top>
      <bottom/>
      <diagonal/>
    </border>
    <border>
      <left style="thick">
        <color indexed="64"/>
      </left>
      <right style="dotted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dotted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dotted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ck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/>
      <top style="hair">
        <color indexed="64"/>
      </top>
      <bottom style="hair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/>
      <bottom style="double">
        <color indexed="64"/>
      </bottom>
      <diagonal/>
    </border>
    <border>
      <left/>
      <right style="thick">
        <color indexed="64"/>
      </right>
      <top/>
      <bottom style="double">
        <color indexed="64"/>
      </bottom>
      <diagonal/>
    </border>
    <border>
      <left/>
      <right/>
      <top style="hair">
        <color auto="1"/>
      </top>
      <bottom/>
      <diagonal/>
    </border>
    <border>
      <left style="thick">
        <color auto="1"/>
      </left>
      <right style="dotted">
        <color indexed="64"/>
      </right>
      <top/>
      <bottom style="thick">
        <color indexed="64"/>
      </bottom>
      <diagonal/>
    </border>
    <border>
      <left style="thin">
        <color indexed="64"/>
      </left>
      <right style="dotted">
        <color indexed="64"/>
      </right>
      <top/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60">
    <xf numFmtId="0" fontId="0" fillId="0" borderId="0" xfId="0">
      <alignment vertical="center"/>
    </xf>
    <xf numFmtId="0" fontId="4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7" fillId="0" borderId="5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0" fillId="0" borderId="8" xfId="0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6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justify" vertical="center" wrapText="1"/>
    </xf>
    <xf numFmtId="3" fontId="8" fillId="0" borderId="7" xfId="0" applyNumberFormat="1" applyFont="1" applyBorder="1" applyAlignment="1">
      <alignment horizontal="right" vertical="center" wrapText="1"/>
    </xf>
    <xf numFmtId="0" fontId="3" fillId="0" borderId="9" xfId="0" applyFont="1" applyBorder="1" applyAlignment="1">
      <alignment horizontal="center" vertical="center" wrapText="1"/>
    </xf>
    <xf numFmtId="3" fontId="4" fillId="0" borderId="7" xfId="0" applyNumberFormat="1" applyFont="1" applyBorder="1" applyAlignment="1">
      <alignment horizontal="right" vertical="center" wrapText="1"/>
    </xf>
    <xf numFmtId="0" fontId="3" fillId="0" borderId="8" xfId="0" applyFont="1" applyBorder="1" applyAlignment="1">
      <alignment horizontal="right" vertical="center" wrapText="1"/>
    </xf>
    <xf numFmtId="0" fontId="3" fillId="0" borderId="7" xfId="0" applyFont="1" applyBorder="1" applyAlignment="1">
      <alignment horizontal="right" vertical="center" wrapText="1"/>
    </xf>
    <xf numFmtId="0" fontId="4" fillId="0" borderId="9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12" fillId="0" borderId="19" xfId="0" applyFont="1" applyBorder="1" applyAlignment="1">
      <alignment horizontal="center" vertical="center" wrapText="1"/>
    </xf>
    <xf numFmtId="0" fontId="12" fillId="0" borderId="20" xfId="0" applyFont="1" applyBorder="1" applyAlignment="1">
      <alignment horizontal="center" vertical="center" wrapText="1"/>
    </xf>
    <xf numFmtId="0" fontId="13" fillId="0" borderId="0" xfId="0" applyFont="1">
      <alignment vertical="center"/>
    </xf>
    <xf numFmtId="0" fontId="13" fillId="0" borderId="0" xfId="0" applyFont="1" applyAlignment="1">
      <alignment horizontal="right" vertical="center"/>
    </xf>
    <xf numFmtId="0" fontId="13" fillId="0" borderId="23" xfId="0" applyFont="1" applyBorder="1">
      <alignment vertical="center"/>
    </xf>
    <xf numFmtId="0" fontId="13" fillId="0" borderId="23" xfId="0" applyFont="1" applyFill="1" applyBorder="1" applyAlignment="1">
      <alignment horizontal="right" vertical="center"/>
    </xf>
    <xf numFmtId="0" fontId="13" fillId="0" borderId="24" xfId="0" applyFont="1" applyBorder="1">
      <alignment vertical="center"/>
    </xf>
    <xf numFmtId="0" fontId="13" fillId="0" borderId="24" xfId="0" applyFont="1" applyFill="1" applyBorder="1" applyAlignment="1">
      <alignment horizontal="right" vertical="center"/>
    </xf>
    <xf numFmtId="0" fontId="13" fillId="0" borderId="0" xfId="0" applyFont="1" applyFill="1" applyAlignment="1">
      <alignment horizontal="right" vertical="center"/>
    </xf>
    <xf numFmtId="0" fontId="13" fillId="0" borderId="0" xfId="0" applyFont="1" applyAlignment="1">
      <alignment horizontal="centerContinuous" vertical="center"/>
    </xf>
    <xf numFmtId="0" fontId="13" fillId="0" borderId="0" xfId="0" applyFont="1" applyFill="1" applyBorder="1" applyAlignment="1">
      <alignment horizontal="centerContinuous" vertical="center"/>
    </xf>
    <xf numFmtId="0" fontId="13" fillId="0" borderId="0" xfId="0" applyFont="1" applyBorder="1" applyAlignment="1">
      <alignment horizontal="centerContinuous" vertical="center"/>
    </xf>
    <xf numFmtId="0" fontId="13" fillId="0" borderId="25" xfId="0" applyFont="1" applyBorder="1" applyAlignment="1">
      <alignment horizontal="centerContinuous" vertical="center"/>
    </xf>
    <xf numFmtId="0" fontId="13" fillId="0" borderId="0" xfId="0" applyFont="1" applyBorder="1">
      <alignment vertical="center"/>
    </xf>
    <xf numFmtId="38" fontId="13" fillId="0" borderId="0" xfId="1" applyFont="1" applyFill="1" applyBorder="1" applyAlignment="1">
      <alignment horizontal="centerContinuous" vertical="center"/>
    </xf>
    <xf numFmtId="0" fontId="9" fillId="0" borderId="18" xfId="0" applyFont="1" applyBorder="1" applyAlignment="1">
      <alignment horizontal="centerContinuous" vertical="center" wrapText="1"/>
    </xf>
    <xf numFmtId="0" fontId="13" fillId="0" borderId="17" xfId="0" applyFont="1" applyBorder="1" applyAlignment="1">
      <alignment horizontal="centerContinuous" vertical="center" wrapText="1"/>
    </xf>
    <xf numFmtId="0" fontId="13" fillId="0" borderId="26" xfId="0" applyFont="1" applyBorder="1" applyAlignment="1">
      <alignment horizontal="centerContinuous" vertical="center"/>
    </xf>
    <xf numFmtId="0" fontId="13" fillId="0" borderId="27" xfId="0" applyFont="1" applyBorder="1" applyAlignment="1">
      <alignment horizontal="centerContinuous" vertical="center"/>
    </xf>
    <xf numFmtId="0" fontId="13" fillId="0" borderId="36" xfId="0" applyFont="1" applyBorder="1" applyAlignment="1">
      <alignment horizontal="centerContinuous" vertical="center"/>
    </xf>
    <xf numFmtId="0" fontId="13" fillId="0" borderId="22" xfId="0" applyFont="1" applyBorder="1" applyAlignment="1">
      <alignment horizontal="center" vertical="center" wrapText="1"/>
    </xf>
    <xf numFmtId="0" fontId="13" fillId="0" borderId="19" xfId="0" applyFont="1" applyBorder="1" applyAlignment="1">
      <alignment horizontal="center" vertical="center" wrapText="1"/>
    </xf>
    <xf numFmtId="0" fontId="13" fillId="0" borderId="41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Continuous" vertical="center" wrapText="1"/>
    </xf>
    <xf numFmtId="176" fontId="13" fillId="0" borderId="34" xfId="1" applyNumberFormat="1" applyFont="1" applyBorder="1" applyAlignment="1">
      <alignment horizontal="centerContinuous" vertical="center"/>
    </xf>
    <xf numFmtId="176" fontId="13" fillId="0" borderId="34" xfId="0" applyNumberFormat="1" applyFont="1" applyBorder="1" applyAlignment="1">
      <alignment horizontal="centerContinuous" vertical="center"/>
    </xf>
    <xf numFmtId="176" fontId="13" fillId="0" borderId="27" xfId="1" applyNumberFormat="1" applyFont="1" applyBorder="1" applyAlignment="1">
      <alignment horizontal="centerContinuous" vertical="center"/>
    </xf>
    <xf numFmtId="176" fontId="13" fillId="0" borderId="27" xfId="0" applyNumberFormat="1" applyFont="1" applyBorder="1" applyAlignment="1">
      <alignment horizontal="centerContinuous" vertical="center"/>
    </xf>
    <xf numFmtId="176" fontId="15" fillId="0" borderId="35" xfId="0" applyNumberFormat="1" applyFont="1" applyBorder="1" applyAlignment="1">
      <alignment horizontal="centerContinuous" vertical="center" wrapText="1"/>
    </xf>
    <xf numFmtId="176" fontId="11" fillId="0" borderId="18" xfId="0" applyNumberFormat="1" applyFont="1" applyBorder="1" applyAlignment="1">
      <alignment horizontal="centerContinuous" vertical="center" wrapText="1"/>
    </xf>
    <xf numFmtId="0" fontId="13" fillId="0" borderId="36" xfId="0" applyFont="1" applyBorder="1" applyAlignment="1">
      <alignment horizontal="center" vertical="center"/>
    </xf>
    <xf numFmtId="0" fontId="13" fillId="0" borderId="0" xfId="0" applyFont="1" applyFill="1" applyBorder="1">
      <alignment vertical="center"/>
    </xf>
    <xf numFmtId="0" fontId="13" fillId="0" borderId="0" xfId="0" applyFont="1" applyFill="1" applyBorder="1" applyAlignment="1">
      <alignment horizontal="right" vertical="center"/>
    </xf>
    <xf numFmtId="0" fontId="13" fillId="0" borderId="24" xfId="0" applyFont="1" applyBorder="1" applyAlignment="1">
      <alignment horizontal="right" vertical="center"/>
    </xf>
    <xf numFmtId="0" fontId="13" fillId="0" borderId="57" xfId="0" applyFont="1" applyBorder="1" applyAlignment="1">
      <alignment horizontal="centerContinuous" vertical="center"/>
    </xf>
    <xf numFmtId="176" fontId="13" fillId="0" borderId="0" xfId="0" applyNumberFormat="1" applyFont="1" applyBorder="1" applyAlignment="1">
      <alignment horizontal="centerContinuous" vertical="center"/>
    </xf>
    <xf numFmtId="0" fontId="14" fillId="0" borderId="63" xfId="0" applyFont="1" applyBorder="1" applyAlignment="1">
      <alignment vertical="center" wrapText="1"/>
    </xf>
    <xf numFmtId="0" fontId="14" fillId="0" borderId="64" xfId="0" applyFont="1" applyBorder="1" applyAlignment="1">
      <alignment vertical="center" wrapText="1"/>
    </xf>
    <xf numFmtId="0" fontId="14" fillId="0" borderId="64" xfId="0" applyFont="1" applyBorder="1" applyAlignment="1">
      <alignment horizontal="centerContinuous" vertical="center" wrapText="1"/>
    </xf>
    <xf numFmtId="0" fontId="13" fillId="0" borderId="64" xfId="0" applyFont="1" applyBorder="1" applyAlignment="1">
      <alignment horizontal="centerContinuous" vertical="center"/>
    </xf>
    <xf numFmtId="176" fontId="13" fillId="0" borderId="64" xfId="1" applyNumberFormat="1" applyFont="1" applyBorder="1" applyAlignment="1">
      <alignment horizontal="centerContinuous" vertical="center"/>
    </xf>
    <xf numFmtId="176" fontId="13" fillId="0" borderId="64" xfId="0" applyNumberFormat="1" applyFont="1" applyBorder="1" applyAlignment="1">
      <alignment horizontal="centerContinuous" vertical="center"/>
    </xf>
    <xf numFmtId="176" fontId="15" fillId="0" borderId="64" xfId="0" applyNumberFormat="1" applyFont="1" applyBorder="1" applyAlignment="1">
      <alignment horizontal="centerContinuous" vertical="center" wrapText="1"/>
    </xf>
    <xf numFmtId="176" fontId="15" fillId="0" borderId="65" xfId="0" applyNumberFormat="1" applyFont="1" applyBorder="1" applyAlignment="1">
      <alignment horizontal="centerContinuous" vertical="center" wrapText="1"/>
    </xf>
    <xf numFmtId="176" fontId="14" fillId="0" borderId="64" xfId="0" applyNumberFormat="1" applyFont="1" applyBorder="1" applyAlignment="1">
      <alignment horizontal="centerContinuous" vertical="center" wrapText="1"/>
    </xf>
    <xf numFmtId="0" fontId="13" fillId="0" borderId="0" xfId="0" applyFont="1" applyBorder="1" applyAlignment="1">
      <alignment horizontal="right" vertical="center"/>
    </xf>
    <xf numFmtId="176" fontId="14" fillId="0" borderId="64" xfId="0" applyNumberFormat="1" applyFont="1" applyBorder="1" applyAlignment="1">
      <alignment horizontal="center" vertical="center" wrapText="1"/>
    </xf>
    <xf numFmtId="0" fontId="13" fillId="0" borderId="49" xfId="0" applyFont="1" applyBorder="1" applyAlignment="1">
      <alignment horizontal="centerContinuous" vertical="center"/>
    </xf>
    <xf numFmtId="0" fontId="13" fillId="0" borderId="50" xfId="0" applyFont="1" applyBorder="1" applyAlignment="1">
      <alignment horizontal="centerContinuous" vertical="center"/>
    </xf>
    <xf numFmtId="0" fontId="13" fillId="0" borderId="51" xfId="0" applyFont="1" applyBorder="1">
      <alignment vertical="center"/>
    </xf>
    <xf numFmtId="0" fontId="13" fillId="0" borderId="49" xfId="0" applyFont="1" applyBorder="1">
      <alignment vertical="center"/>
    </xf>
    <xf numFmtId="0" fontId="13" fillId="0" borderId="50" xfId="0" applyFont="1" applyBorder="1">
      <alignment vertical="center"/>
    </xf>
    <xf numFmtId="0" fontId="13" fillId="0" borderId="66" xfId="0" applyFont="1" applyBorder="1">
      <alignment vertical="center"/>
    </xf>
    <xf numFmtId="0" fontId="13" fillId="0" borderId="67" xfId="0" applyFont="1" applyBorder="1">
      <alignment vertical="center"/>
    </xf>
    <xf numFmtId="0" fontId="13" fillId="0" borderId="61" xfId="0" applyFont="1" applyBorder="1">
      <alignment vertical="center"/>
    </xf>
    <xf numFmtId="0" fontId="13" fillId="0" borderId="62" xfId="0" applyFont="1" applyBorder="1">
      <alignment vertical="center"/>
    </xf>
    <xf numFmtId="0" fontId="13" fillId="0" borderId="68" xfId="0" applyFont="1" applyBorder="1">
      <alignment vertical="center"/>
    </xf>
    <xf numFmtId="0" fontId="13" fillId="0" borderId="0" xfId="0" applyFont="1" applyBorder="1" applyAlignment="1">
      <alignment horizontal="left" vertical="center"/>
    </xf>
    <xf numFmtId="0" fontId="13" fillId="0" borderId="67" xfId="0" applyFont="1" applyBorder="1" applyAlignment="1">
      <alignment horizontal="right" vertical="center"/>
    </xf>
    <xf numFmtId="38" fontId="13" fillId="0" borderId="25" xfId="1" applyFont="1" applyBorder="1" applyAlignment="1">
      <alignment horizontal="centerContinuous" vertical="center"/>
    </xf>
    <xf numFmtId="38" fontId="13" fillId="0" borderId="64" xfId="1" applyFont="1" applyBorder="1" applyAlignment="1">
      <alignment horizontal="centerContinuous" vertical="center"/>
    </xf>
    <xf numFmtId="38" fontId="15" fillId="0" borderId="64" xfId="1" applyFont="1" applyBorder="1" applyAlignment="1">
      <alignment horizontal="centerContinuous" vertical="center" wrapText="1"/>
    </xf>
    <xf numFmtId="38" fontId="15" fillId="0" borderId="65" xfId="1" applyFont="1" applyBorder="1" applyAlignment="1">
      <alignment horizontal="centerContinuous" vertical="center" wrapText="1"/>
    </xf>
    <xf numFmtId="176" fontId="14" fillId="0" borderId="64" xfId="1" applyNumberFormat="1" applyFont="1" applyBorder="1" applyAlignment="1">
      <alignment horizontal="centerContinuous" vertical="center" wrapText="1"/>
    </xf>
    <xf numFmtId="0" fontId="13" fillId="0" borderId="23" xfId="0" applyFont="1" applyFill="1" applyBorder="1">
      <alignment vertical="center"/>
    </xf>
    <xf numFmtId="0" fontId="13" fillId="0" borderId="0" xfId="0" applyFont="1" applyFill="1">
      <alignment vertical="center"/>
    </xf>
    <xf numFmtId="38" fontId="13" fillId="0" borderId="25" xfId="1" applyFont="1" applyFill="1" applyBorder="1" applyAlignment="1">
      <alignment horizontal="centerContinuous" vertical="center"/>
    </xf>
    <xf numFmtId="0" fontId="13" fillId="0" borderId="71" xfId="0" applyFont="1" applyFill="1" applyBorder="1">
      <alignment vertical="center"/>
    </xf>
    <xf numFmtId="0" fontId="13" fillId="0" borderId="71" xfId="0" applyFont="1" applyBorder="1">
      <alignment vertical="center"/>
    </xf>
    <xf numFmtId="0" fontId="13" fillId="0" borderId="71" xfId="0" applyFont="1" applyFill="1" applyBorder="1" applyAlignment="1">
      <alignment horizontal="right" vertical="center"/>
    </xf>
    <xf numFmtId="0" fontId="13" fillId="0" borderId="18" xfId="0" applyFont="1" applyBorder="1" applyAlignment="1">
      <alignment horizontal="centerContinuous" vertical="center"/>
    </xf>
    <xf numFmtId="0" fontId="13" fillId="0" borderId="72" xfId="0" applyFont="1" applyBorder="1" applyAlignment="1">
      <alignment horizontal="center" vertical="center" wrapText="1"/>
    </xf>
    <xf numFmtId="0" fontId="16" fillId="0" borderId="66" xfId="0" applyFont="1" applyBorder="1">
      <alignment vertical="center"/>
    </xf>
    <xf numFmtId="0" fontId="12" fillId="0" borderId="73" xfId="0" applyFont="1" applyBorder="1" applyAlignment="1">
      <alignment horizontal="center" vertical="center" wrapText="1"/>
    </xf>
    <xf numFmtId="0" fontId="13" fillId="0" borderId="76" xfId="0" applyFont="1" applyBorder="1" applyAlignment="1">
      <alignment horizontal="centerContinuous" vertical="center" wrapText="1"/>
    </xf>
    <xf numFmtId="0" fontId="13" fillId="0" borderId="77" xfId="0" applyFont="1" applyBorder="1" applyAlignment="1">
      <alignment horizontal="centerContinuous" vertical="center"/>
    </xf>
    <xf numFmtId="0" fontId="13" fillId="0" borderId="78" xfId="0" applyFont="1" applyBorder="1" applyAlignment="1">
      <alignment horizontal="centerContinuous" vertical="center"/>
    </xf>
    <xf numFmtId="0" fontId="13" fillId="0" borderId="79" xfId="0" applyFont="1" applyBorder="1" applyAlignment="1">
      <alignment horizontal="centerContinuous" vertical="center"/>
    </xf>
    <xf numFmtId="0" fontId="9" fillId="0" borderId="79" xfId="0" applyFont="1" applyBorder="1" applyAlignment="1">
      <alignment horizontal="centerContinuous" vertical="center" wrapText="1"/>
    </xf>
    <xf numFmtId="0" fontId="12" fillId="0" borderId="80" xfId="0" applyFont="1" applyBorder="1" applyAlignment="1">
      <alignment horizontal="center" vertical="center" wrapText="1"/>
    </xf>
    <xf numFmtId="0" fontId="13" fillId="0" borderId="78" xfId="0" applyFont="1" applyBorder="1" applyAlignment="1">
      <alignment horizontal="center" vertical="center"/>
    </xf>
    <xf numFmtId="176" fontId="13" fillId="0" borderId="78" xfId="1" applyNumberFormat="1" applyFont="1" applyBorder="1" applyAlignment="1">
      <alignment horizontal="centerContinuous" vertical="center"/>
    </xf>
    <xf numFmtId="176" fontId="13" fillId="0" borderId="78" xfId="0" applyNumberFormat="1" applyFont="1" applyBorder="1" applyAlignment="1">
      <alignment horizontal="centerContinuous" vertical="center"/>
    </xf>
    <xf numFmtId="176" fontId="15" fillId="0" borderId="79" xfId="0" applyNumberFormat="1" applyFont="1" applyBorder="1" applyAlignment="1">
      <alignment horizontal="centerContinuous" vertical="center" wrapText="1"/>
    </xf>
    <xf numFmtId="0" fontId="9" fillId="0" borderId="83" xfId="0" applyFont="1" applyBorder="1" applyAlignment="1">
      <alignment horizontal="center" vertical="center" wrapText="1"/>
    </xf>
    <xf numFmtId="0" fontId="18" fillId="0" borderId="0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/>
    </xf>
    <xf numFmtId="176" fontId="13" fillId="0" borderId="0" xfId="1" applyNumberFormat="1" applyFont="1" applyBorder="1" applyAlignment="1">
      <alignment horizontal="centerContinuous" vertical="center"/>
    </xf>
    <xf numFmtId="176" fontId="15" fillId="0" borderId="0" xfId="0" applyNumberFormat="1" applyFont="1" applyBorder="1" applyAlignment="1">
      <alignment horizontal="centerContinuous" vertical="center" wrapText="1"/>
    </xf>
    <xf numFmtId="0" fontId="12" fillId="0" borderId="0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/>
    </xf>
    <xf numFmtId="0" fontId="13" fillId="0" borderId="82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 wrapText="1"/>
    </xf>
    <xf numFmtId="0" fontId="13" fillId="0" borderId="46" xfId="0" applyFont="1" applyBorder="1" applyAlignment="1">
      <alignment horizontal="center" vertical="center"/>
    </xf>
    <xf numFmtId="176" fontId="13" fillId="0" borderId="46" xfId="1" applyNumberFormat="1" applyFont="1" applyBorder="1" applyAlignment="1">
      <alignment horizontal="centerContinuous" vertical="center"/>
    </xf>
    <xf numFmtId="176" fontId="13" fillId="0" borderId="46" xfId="0" applyNumberFormat="1" applyFont="1" applyBorder="1" applyAlignment="1">
      <alignment horizontal="centerContinuous" vertical="center"/>
    </xf>
    <xf numFmtId="176" fontId="15" fillId="0" borderId="43" xfId="0" applyNumberFormat="1" applyFont="1" applyBorder="1" applyAlignment="1">
      <alignment horizontal="centerContinuous" vertical="center" wrapText="1"/>
    </xf>
    <xf numFmtId="0" fontId="13" fillId="0" borderId="25" xfId="0" applyFont="1" applyBorder="1" applyAlignment="1">
      <alignment horizontal="center" vertical="center"/>
    </xf>
    <xf numFmtId="176" fontId="13" fillId="0" borderId="25" xfId="1" applyNumberFormat="1" applyFont="1" applyBorder="1" applyAlignment="1">
      <alignment horizontal="centerContinuous" vertical="center"/>
    </xf>
    <xf numFmtId="176" fontId="13" fillId="0" borderId="25" xfId="0" applyNumberFormat="1" applyFont="1" applyBorder="1" applyAlignment="1">
      <alignment horizontal="centerContinuous" vertical="center"/>
    </xf>
    <xf numFmtId="176" fontId="15" fillId="0" borderId="45" xfId="0" applyNumberFormat="1" applyFont="1" applyBorder="1" applyAlignment="1">
      <alignment horizontal="centerContinuous" vertical="center" wrapText="1"/>
    </xf>
    <xf numFmtId="176" fontId="13" fillId="0" borderId="31" xfId="0" applyNumberFormat="1" applyFont="1" applyBorder="1" applyAlignment="1">
      <alignment horizontal="right" vertical="center" wrapText="1"/>
    </xf>
    <xf numFmtId="176" fontId="13" fillId="0" borderId="74" xfId="0" applyNumberFormat="1" applyFont="1" applyBorder="1" applyAlignment="1">
      <alignment horizontal="right" vertical="center" wrapText="1"/>
    </xf>
    <xf numFmtId="0" fontId="13" fillId="0" borderId="32" xfId="0" applyFont="1" applyBorder="1" applyAlignment="1">
      <alignment horizontal="left" vertical="center" wrapText="1"/>
    </xf>
    <xf numFmtId="0" fontId="13" fillId="0" borderId="33" xfId="0" applyFont="1" applyBorder="1" applyAlignment="1">
      <alignment horizontal="left" vertical="center" wrapText="1"/>
    </xf>
    <xf numFmtId="0" fontId="13" fillId="0" borderId="81" xfId="0" applyFont="1" applyBorder="1" applyAlignment="1">
      <alignment horizontal="left" vertical="center" wrapText="1"/>
    </xf>
    <xf numFmtId="176" fontId="13" fillId="0" borderId="33" xfId="0" applyNumberFormat="1" applyFont="1" applyBorder="1" applyAlignment="1">
      <alignment horizontal="right" vertical="center" wrapText="1"/>
    </xf>
    <xf numFmtId="176" fontId="13" fillId="0" borderId="81" xfId="0" applyNumberFormat="1" applyFont="1" applyBorder="1" applyAlignment="1">
      <alignment horizontal="right" vertical="center" wrapText="1"/>
    </xf>
    <xf numFmtId="0" fontId="13" fillId="0" borderId="52" xfId="0" applyFont="1" applyBorder="1" applyAlignment="1">
      <alignment horizontal="left" vertical="center" wrapText="1"/>
    </xf>
    <xf numFmtId="0" fontId="13" fillId="0" borderId="53" xfId="0" applyFont="1" applyBorder="1" applyAlignment="1">
      <alignment horizontal="left" vertical="center" wrapText="1"/>
    </xf>
    <xf numFmtId="0" fontId="13" fillId="0" borderId="75" xfId="0" applyFont="1" applyBorder="1" applyAlignment="1">
      <alignment horizontal="left" vertical="center" wrapText="1"/>
    </xf>
    <xf numFmtId="176" fontId="13" fillId="0" borderId="53" xfId="0" applyNumberFormat="1" applyFont="1" applyBorder="1" applyAlignment="1">
      <alignment horizontal="right" vertical="center" wrapText="1"/>
    </xf>
    <xf numFmtId="176" fontId="13" fillId="0" borderId="75" xfId="0" applyNumberFormat="1" applyFont="1" applyBorder="1" applyAlignment="1">
      <alignment horizontal="right" vertical="center" wrapText="1"/>
    </xf>
    <xf numFmtId="0" fontId="13" fillId="0" borderId="30" xfId="0" applyFont="1" applyBorder="1" applyAlignment="1">
      <alignment horizontal="left" vertical="center" wrapText="1"/>
    </xf>
    <xf numFmtId="0" fontId="13" fillId="0" borderId="31" xfId="0" applyFont="1" applyBorder="1" applyAlignment="1">
      <alignment horizontal="left" vertical="center" wrapText="1"/>
    </xf>
    <xf numFmtId="0" fontId="13" fillId="0" borderId="74" xfId="0" applyFont="1" applyBorder="1" applyAlignment="1">
      <alignment horizontal="left" vertical="center" wrapText="1"/>
    </xf>
    <xf numFmtId="0" fontId="17" fillId="0" borderId="0" xfId="0" applyFont="1" applyAlignment="1">
      <alignment horizontal="center" vertical="center"/>
    </xf>
    <xf numFmtId="0" fontId="13" fillId="0" borderId="78" xfId="0" applyFont="1" applyBorder="1" applyAlignment="1">
      <alignment horizontal="left" vertical="center" wrapText="1"/>
    </xf>
    <xf numFmtId="0" fontId="13" fillId="0" borderId="79" xfId="0" applyFont="1" applyBorder="1" applyAlignment="1">
      <alignment horizontal="left" vertical="center" wrapText="1"/>
    </xf>
    <xf numFmtId="0" fontId="20" fillId="0" borderId="78" xfId="0" applyFont="1" applyBorder="1" applyAlignment="1">
      <alignment horizontal="left" vertical="center" wrapText="1"/>
    </xf>
    <xf numFmtId="0" fontId="20" fillId="0" borderId="79" xfId="0" applyFont="1" applyBorder="1" applyAlignment="1">
      <alignment horizontal="left" vertical="center" wrapText="1"/>
    </xf>
    <xf numFmtId="0" fontId="12" fillId="0" borderId="46" xfId="0" applyFont="1" applyBorder="1" applyAlignment="1">
      <alignment horizontal="left" vertical="center" wrapText="1"/>
    </xf>
    <xf numFmtId="0" fontId="12" fillId="0" borderId="46" xfId="0" applyFont="1" applyBorder="1" applyAlignment="1">
      <alignment horizontal="left" vertical="center"/>
    </xf>
    <xf numFmtId="0" fontId="12" fillId="0" borderId="43" xfId="0" applyFont="1" applyBorder="1" applyAlignment="1">
      <alignment horizontal="left" vertical="center"/>
    </xf>
    <xf numFmtId="0" fontId="12" fillId="0" borderId="25" xfId="0" applyFont="1" applyBorder="1" applyAlignment="1">
      <alignment horizontal="left" vertical="center"/>
    </xf>
    <xf numFmtId="0" fontId="12" fillId="0" borderId="45" xfId="0" applyFont="1" applyBorder="1" applyAlignment="1">
      <alignment horizontal="left" vertical="center"/>
    </xf>
    <xf numFmtId="0" fontId="13" fillId="0" borderId="42" xfId="0" applyFont="1" applyBorder="1" applyAlignment="1">
      <alignment horizontal="center" vertical="center"/>
    </xf>
    <xf numFmtId="0" fontId="13" fillId="0" borderId="44" xfId="0" applyFont="1" applyBorder="1" applyAlignment="1">
      <alignment horizontal="center" vertical="center"/>
    </xf>
    <xf numFmtId="0" fontId="12" fillId="0" borderId="78" xfId="0" applyFont="1" applyBorder="1" applyAlignment="1">
      <alignment horizontal="left" vertical="center" wrapText="1"/>
    </xf>
    <xf numFmtId="0" fontId="12" fillId="0" borderId="79" xfId="0" applyFont="1" applyBorder="1" applyAlignment="1">
      <alignment horizontal="left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13" fillId="0" borderId="58" xfId="0" applyFont="1" applyBorder="1" applyAlignment="1">
      <alignment horizontal="center" vertical="center" wrapText="1"/>
    </xf>
    <xf numFmtId="0" fontId="13" fillId="0" borderId="59" xfId="0" applyFont="1" applyBorder="1" applyAlignment="1">
      <alignment horizontal="center" vertical="center" wrapText="1"/>
    </xf>
    <xf numFmtId="0" fontId="13" fillId="0" borderId="60" xfId="0" applyFont="1" applyBorder="1" applyAlignment="1">
      <alignment horizontal="center" vertical="center" wrapText="1"/>
    </xf>
    <xf numFmtId="176" fontId="13" fillId="0" borderId="58" xfId="0" applyNumberFormat="1" applyFont="1" applyBorder="1" applyAlignment="1">
      <alignment horizontal="right" vertical="center" wrapText="1"/>
    </xf>
    <xf numFmtId="176" fontId="13" fillId="0" borderId="59" xfId="0" applyNumberFormat="1" applyFont="1" applyBorder="1" applyAlignment="1">
      <alignment horizontal="right" vertical="center" wrapText="1"/>
    </xf>
    <xf numFmtId="176" fontId="13" fillId="0" borderId="60" xfId="0" applyNumberFormat="1" applyFont="1" applyBorder="1" applyAlignment="1">
      <alignment horizontal="right" vertical="center" wrapText="1"/>
    </xf>
    <xf numFmtId="0" fontId="14" fillId="0" borderId="21" xfId="0" applyFont="1" applyBorder="1" applyAlignment="1">
      <alignment horizontal="center" vertical="center" wrapText="1"/>
    </xf>
    <xf numFmtId="0" fontId="14" fillId="0" borderId="34" xfId="0" applyFont="1" applyBorder="1" applyAlignment="1">
      <alignment horizontal="center" vertical="center" wrapText="1"/>
    </xf>
    <xf numFmtId="0" fontId="14" fillId="0" borderId="35" xfId="0" applyFont="1" applyBorder="1" applyAlignment="1">
      <alignment horizontal="center" vertical="center" wrapText="1"/>
    </xf>
    <xf numFmtId="0" fontId="13" fillId="0" borderId="56" xfId="0" applyFont="1" applyBorder="1" applyAlignment="1">
      <alignment horizontal="center" vertical="center" wrapText="1"/>
    </xf>
    <xf numFmtId="0" fontId="13" fillId="0" borderId="24" xfId="0" applyFont="1" applyBorder="1" applyAlignment="1">
      <alignment horizontal="center" vertical="center" wrapText="1"/>
    </xf>
    <xf numFmtId="0" fontId="13" fillId="0" borderId="55" xfId="0" applyFont="1" applyBorder="1" applyAlignment="1">
      <alignment horizontal="center" vertical="center" wrapText="1"/>
    </xf>
    <xf numFmtId="176" fontId="13" fillId="0" borderId="56" xfId="0" applyNumberFormat="1" applyFont="1" applyBorder="1" applyAlignment="1">
      <alignment horizontal="right" vertical="center" wrapText="1"/>
    </xf>
    <xf numFmtId="176" fontId="13" fillId="0" borderId="24" xfId="0" applyNumberFormat="1" applyFont="1" applyBorder="1" applyAlignment="1">
      <alignment horizontal="right" vertical="center" wrapText="1"/>
    </xf>
    <xf numFmtId="176" fontId="13" fillId="0" borderId="55" xfId="0" applyNumberFormat="1" applyFont="1" applyBorder="1" applyAlignment="1">
      <alignment horizontal="right" vertical="center" wrapText="1"/>
    </xf>
    <xf numFmtId="0" fontId="13" fillId="0" borderId="54" xfId="0" applyFont="1" applyBorder="1" applyAlignment="1">
      <alignment horizontal="left" vertical="center" wrapText="1"/>
    </xf>
    <xf numFmtId="0" fontId="13" fillId="0" borderId="24" xfId="0" applyFont="1" applyBorder="1" applyAlignment="1">
      <alignment horizontal="left" vertical="center" wrapText="1"/>
    </xf>
    <xf numFmtId="20" fontId="13" fillId="0" borderId="56" xfId="0" applyNumberFormat="1" applyFont="1" applyBorder="1" applyAlignment="1">
      <alignment horizontal="right" vertical="center" wrapText="1"/>
    </xf>
    <xf numFmtId="20" fontId="13" fillId="0" borderId="24" xfId="0" applyNumberFormat="1" applyFont="1" applyBorder="1" applyAlignment="1">
      <alignment horizontal="right" vertical="center" wrapText="1"/>
    </xf>
    <xf numFmtId="20" fontId="13" fillId="0" borderId="55" xfId="0" applyNumberFormat="1" applyFont="1" applyBorder="1" applyAlignment="1">
      <alignment horizontal="right" vertical="center" wrapText="1"/>
    </xf>
    <xf numFmtId="176" fontId="13" fillId="0" borderId="51" xfId="0" applyNumberFormat="1" applyFont="1" applyBorder="1" applyAlignment="1">
      <alignment horizontal="right" vertical="center" wrapText="1"/>
    </xf>
    <xf numFmtId="176" fontId="13" fillId="0" borderId="49" xfId="0" applyNumberFormat="1" applyFont="1" applyBorder="1" applyAlignment="1">
      <alignment horizontal="right" vertical="center" wrapText="1"/>
    </xf>
    <xf numFmtId="176" fontId="13" fillId="0" borderId="50" xfId="0" applyNumberFormat="1" applyFont="1" applyBorder="1" applyAlignment="1">
      <alignment horizontal="right" vertical="center" wrapText="1"/>
    </xf>
    <xf numFmtId="0" fontId="13" fillId="0" borderId="51" xfId="0" applyFont="1" applyBorder="1" applyAlignment="1">
      <alignment horizontal="center" vertical="center" wrapText="1"/>
    </xf>
    <xf numFmtId="0" fontId="13" fillId="0" borderId="49" xfId="0" applyFont="1" applyBorder="1" applyAlignment="1">
      <alignment horizontal="center" vertical="center" wrapText="1"/>
    </xf>
    <xf numFmtId="0" fontId="13" fillId="0" borderId="50" xfId="0" applyFont="1" applyBorder="1" applyAlignment="1">
      <alignment horizontal="center" vertical="center" wrapText="1"/>
    </xf>
    <xf numFmtId="0" fontId="13" fillId="0" borderId="48" xfId="0" applyFont="1" applyBorder="1" applyAlignment="1">
      <alignment horizontal="left" vertical="center" wrapText="1"/>
    </xf>
    <xf numFmtId="0" fontId="13" fillId="0" borderId="49" xfId="0" applyFont="1" applyBorder="1" applyAlignment="1">
      <alignment horizontal="left" vertical="center" wrapText="1"/>
    </xf>
    <xf numFmtId="0" fontId="14" fillId="0" borderId="51" xfId="0" applyFont="1" applyBorder="1" applyAlignment="1">
      <alignment horizontal="center" vertical="center" wrapText="1"/>
    </xf>
    <xf numFmtId="0" fontId="14" fillId="0" borderId="49" xfId="0" applyFont="1" applyBorder="1" applyAlignment="1">
      <alignment horizontal="center" vertical="center" wrapText="1"/>
    </xf>
    <xf numFmtId="0" fontId="14" fillId="0" borderId="61" xfId="0" applyFont="1" applyBorder="1" applyAlignment="1">
      <alignment horizontal="center" vertical="center" wrapText="1"/>
    </xf>
    <xf numFmtId="0" fontId="14" fillId="0" borderId="62" xfId="0" applyFont="1" applyBorder="1" applyAlignment="1">
      <alignment horizontal="center" vertical="center" wrapText="1"/>
    </xf>
    <xf numFmtId="0" fontId="13" fillId="0" borderId="51" xfId="0" applyFont="1" applyBorder="1" applyAlignment="1">
      <alignment horizontal="center" vertical="center"/>
    </xf>
    <xf numFmtId="0" fontId="13" fillId="0" borderId="49" xfId="0" applyFont="1" applyBorder="1" applyAlignment="1">
      <alignment horizontal="center" vertical="center"/>
    </xf>
    <xf numFmtId="0" fontId="13" fillId="0" borderId="50" xfId="0" applyFont="1" applyBorder="1" applyAlignment="1">
      <alignment horizontal="center" vertical="center"/>
    </xf>
    <xf numFmtId="0" fontId="13" fillId="0" borderId="28" xfId="0" applyFont="1" applyBorder="1" applyAlignment="1">
      <alignment horizontal="left" vertical="center" wrapText="1"/>
    </xf>
    <xf numFmtId="0" fontId="13" fillId="0" borderId="29" xfId="0" applyFont="1" applyBorder="1" applyAlignment="1">
      <alignment horizontal="left" vertical="center" wrapText="1"/>
    </xf>
    <xf numFmtId="0" fontId="13" fillId="0" borderId="37" xfId="0" applyFont="1" applyBorder="1" applyAlignment="1">
      <alignment horizontal="left" vertical="center" wrapText="1"/>
    </xf>
    <xf numFmtId="176" fontId="13" fillId="0" borderId="38" xfId="0" applyNumberFormat="1" applyFont="1" applyBorder="1" applyAlignment="1">
      <alignment horizontal="right" vertical="center" wrapText="1"/>
    </xf>
    <xf numFmtId="176" fontId="13" fillId="0" borderId="39" xfId="0" applyNumberFormat="1" applyFont="1" applyBorder="1" applyAlignment="1">
      <alignment horizontal="right" vertical="center" wrapText="1"/>
    </xf>
    <xf numFmtId="0" fontId="13" fillId="0" borderId="39" xfId="0" applyFont="1" applyBorder="1" applyAlignment="1">
      <alignment horizontal="left" vertical="center" wrapText="1"/>
    </xf>
    <xf numFmtId="0" fontId="13" fillId="0" borderId="40" xfId="0" applyFont="1" applyBorder="1" applyAlignment="1">
      <alignment horizontal="left" vertical="center" wrapText="1"/>
    </xf>
    <xf numFmtId="0" fontId="11" fillId="0" borderId="36" xfId="0" applyFont="1" applyBorder="1" applyAlignment="1">
      <alignment horizontal="center" vertical="center" wrapText="1"/>
    </xf>
    <xf numFmtId="0" fontId="11" fillId="0" borderId="27" xfId="0" applyFont="1" applyBorder="1" applyAlignment="1">
      <alignment horizontal="center" vertical="center" wrapText="1"/>
    </xf>
    <xf numFmtId="0" fontId="11" fillId="0" borderId="18" xfId="0" applyFont="1" applyBorder="1" applyAlignment="1">
      <alignment horizontal="center" vertical="center" wrapText="1"/>
    </xf>
    <xf numFmtId="38" fontId="13" fillId="0" borderId="42" xfId="1" applyFont="1" applyBorder="1" applyAlignment="1">
      <alignment horizontal="center" vertical="center"/>
    </xf>
    <xf numFmtId="38" fontId="13" fillId="0" borderId="46" xfId="1" applyFont="1" applyBorder="1" applyAlignment="1">
      <alignment horizontal="center" vertical="center"/>
    </xf>
    <xf numFmtId="38" fontId="13" fillId="0" borderId="43" xfId="1" applyFont="1" applyBorder="1" applyAlignment="1">
      <alignment horizontal="center" vertical="center"/>
    </xf>
    <xf numFmtId="38" fontId="13" fillId="0" borderId="44" xfId="1" applyFont="1" applyBorder="1" applyAlignment="1">
      <alignment horizontal="center" vertical="center"/>
    </xf>
    <xf numFmtId="38" fontId="13" fillId="0" borderId="25" xfId="1" applyFont="1" applyBorder="1" applyAlignment="1">
      <alignment horizontal="center" vertical="center"/>
    </xf>
    <xf numFmtId="38" fontId="13" fillId="0" borderId="45" xfId="1" applyFont="1" applyBorder="1" applyAlignment="1">
      <alignment horizontal="center" vertical="center"/>
    </xf>
    <xf numFmtId="0" fontId="14" fillId="0" borderId="36" xfId="0" applyFont="1" applyBorder="1" applyAlignment="1">
      <alignment horizontal="center" vertical="center" wrapText="1"/>
    </xf>
    <xf numFmtId="0" fontId="14" fillId="0" borderId="27" xfId="0" applyFont="1" applyBorder="1" applyAlignment="1">
      <alignment horizontal="center" vertical="center" wrapText="1"/>
    </xf>
    <xf numFmtId="0" fontId="14" fillId="0" borderId="18" xfId="0" applyFont="1" applyBorder="1" applyAlignment="1">
      <alignment horizontal="center" vertical="center" wrapText="1"/>
    </xf>
    <xf numFmtId="176" fontId="13" fillId="0" borderId="51" xfId="0" applyNumberFormat="1" applyFont="1" applyBorder="1" applyAlignment="1">
      <alignment horizontal="center" vertical="center"/>
    </xf>
    <xf numFmtId="176" fontId="13" fillId="0" borderId="49" xfId="0" applyNumberFormat="1" applyFont="1" applyBorder="1" applyAlignment="1">
      <alignment horizontal="center" vertical="center"/>
    </xf>
    <xf numFmtId="176" fontId="13" fillId="0" borderId="50" xfId="0" applyNumberFormat="1" applyFont="1" applyBorder="1" applyAlignment="1">
      <alignment horizontal="center" vertical="center"/>
    </xf>
    <xf numFmtId="176" fontId="13" fillId="0" borderId="61" xfId="0" applyNumberFormat="1" applyFont="1" applyBorder="1" applyAlignment="1">
      <alignment horizontal="center" vertical="center"/>
    </xf>
    <xf numFmtId="176" fontId="13" fillId="0" borderId="62" xfId="0" applyNumberFormat="1" applyFont="1" applyBorder="1" applyAlignment="1">
      <alignment horizontal="center" vertical="center"/>
    </xf>
    <xf numFmtId="176" fontId="13" fillId="0" borderId="68" xfId="0" applyNumberFormat="1" applyFont="1" applyBorder="1" applyAlignment="1">
      <alignment horizontal="center" vertical="center"/>
    </xf>
    <xf numFmtId="176" fontId="13" fillId="2" borderId="51" xfId="0" applyNumberFormat="1" applyFont="1" applyFill="1" applyBorder="1" applyAlignment="1">
      <alignment horizontal="center" vertical="center"/>
    </xf>
    <xf numFmtId="176" fontId="13" fillId="2" borderId="49" xfId="0" applyNumberFormat="1" applyFont="1" applyFill="1" applyBorder="1" applyAlignment="1">
      <alignment horizontal="center" vertical="center"/>
    </xf>
    <xf numFmtId="176" fontId="13" fillId="2" borderId="50" xfId="0" applyNumberFormat="1" applyFont="1" applyFill="1" applyBorder="1" applyAlignment="1">
      <alignment horizontal="center" vertical="center"/>
    </xf>
    <xf numFmtId="176" fontId="13" fillId="2" borderId="61" xfId="0" applyNumberFormat="1" applyFont="1" applyFill="1" applyBorder="1" applyAlignment="1">
      <alignment horizontal="center" vertical="center"/>
    </xf>
    <xf numFmtId="176" fontId="13" fillId="2" borderId="62" xfId="0" applyNumberFormat="1" applyFont="1" applyFill="1" applyBorder="1" applyAlignment="1">
      <alignment horizontal="center" vertical="center"/>
    </xf>
    <xf numFmtId="176" fontId="13" fillId="2" borderId="68" xfId="0" applyNumberFormat="1" applyFont="1" applyFill="1" applyBorder="1" applyAlignment="1">
      <alignment horizontal="center" vertical="center"/>
    </xf>
    <xf numFmtId="0" fontId="14" fillId="0" borderId="50" xfId="0" applyFont="1" applyBorder="1" applyAlignment="1">
      <alignment horizontal="center" vertical="center" wrapText="1"/>
    </xf>
    <xf numFmtId="0" fontId="14" fillId="0" borderId="66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0" fontId="14" fillId="0" borderId="67" xfId="0" applyFont="1" applyBorder="1" applyAlignment="1">
      <alignment horizontal="center" vertical="center" wrapText="1"/>
    </xf>
    <xf numFmtId="0" fontId="14" fillId="0" borderId="68" xfId="0" applyFont="1" applyBorder="1" applyAlignment="1">
      <alignment horizontal="center" vertical="center" wrapText="1"/>
    </xf>
    <xf numFmtId="0" fontId="13" fillId="0" borderId="69" xfId="0" applyFont="1" applyBorder="1" applyAlignment="1">
      <alignment horizontal="center" vertical="center" wrapText="1"/>
    </xf>
    <xf numFmtId="0" fontId="13" fillId="0" borderId="47" xfId="0" applyFont="1" applyBorder="1" applyAlignment="1">
      <alignment horizontal="center" vertical="center" wrapText="1"/>
    </xf>
    <xf numFmtId="0" fontId="13" fillId="0" borderId="70" xfId="0" applyFont="1" applyBorder="1" applyAlignment="1">
      <alignment horizontal="center" vertical="center" wrapText="1"/>
    </xf>
    <xf numFmtId="0" fontId="14" fillId="0" borderId="36" xfId="0" applyFont="1" applyBorder="1" applyAlignment="1">
      <alignment horizontal="left" vertical="center" wrapText="1"/>
    </xf>
    <xf numFmtId="0" fontId="14" fillId="0" borderId="27" xfId="0" applyFont="1" applyBorder="1" applyAlignment="1">
      <alignment horizontal="left" vertical="center" wrapText="1"/>
    </xf>
    <xf numFmtId="0" fontId="14" fillId="0" borderId="18" xfId="0" applyFont="1" applyBorder="1" applyAlignment="1">
      <alignment horizontal="left" vertical="center" wrapText="1"/>
    </xf>
    <xf numFmtId="0" fontId="14" fillId="0" borderId="51" xfId="0" applyFont="1" applyBorder="1" applyAlignment="1">
      <alignment horizontal="center" vertical="top" wrapText="1"/>
    </xf>
    <xf numFmtId="0" fontId="14" fillId="0" borderId="49" xfId="0" applyFont="1" applyBorder="1" applyAlignment="1">
      <alignment horizontal="center" vertical="top" wrapText="1"/>
    </xf>
    <xf numFmtId="0" fontId="14" fillId="0" borderId="50" xfId="0" applyFont="1" applyBorder="1" applyAlignment="1">
      <alignment horizontal="center" vertical="top" wrapText="1"/>
    </xf>
    <xf numFmtId="0" fontId="14" fillId="0" borderId="66" xfId="0" applyFont="1" applyBorder="1" applyAlignment="1">
      <alignment horizontal="center" vertical="top" wrapText="1"/>
    </xf>
    <xf numFmtId="0" fontId="14" fillId="0" borderId="0" xfId="0" applyFont="1" applyBorder="1" applyAlignment="1">
      <alignment horizontal="center" vertical="top" wrapText="1"/>
    </xf>
    <xf numFmtId="0" fontId="14" fillId="0" borderId="67" xfId="0" applyFont="1" applyBorder="1" applyAlignment="1">
      <alignment horizontal="center" vertical="top" wrapText="1"/>
    </xf>
    <xf numFmtId="0" fontId="14" fillId="0" borderId="61" xfId="0" applyFont="1" applyBorder="1" applyAlignment="1">
      <alignment horizontal="center" vertical="top" wrapText="1"/>
    </xf>
    <xf numFmtId="0" fontId="14" fillId="0" borderId="62" xfId="0" applyFont="1" applyBorder="1" applyAlignment="1">
      <alignment horizontal="center" vertical="top" wrapText="1"/>
    </xf>
    <xf numFmtId="0" fontId="14" fillId="0" borderId="68" xfId="0" applyFont="1" applyBorder="1" applyAlignment="1">
      <alignment horizontal="center" vertical="top" wrapText="1"/>
    </xf>
    <xf numFmtId="0" fontId="13" fillId="0" borderId="23" xfId="0" applyFont="1" applyBorder="1" applyAlignment="1">
      <alignment horizontal="right" vertical="center"/>
    </xf>
    <xf numFmtId="0" fontId="19" fillId="0" borderId="0" xfId="0" applyFont="1" applyAlignment="1">
      <alignment horizontal="left" vertical="center"/>
    </xf>
    <xf numFmtId="0" fontId="18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176" fontId="13" fillId="0" borderId="0" xfId="0" applyNumberFormat="1" applyFont="1" applyAlignment="1">
      <alignment horizontal="centerContinuous" vertical="center"/>
    </xf>
    <xf numFmtId="176" fontId="15" fillId="0" borderId="0" xfId="0" applyNumberFormat="1" applyFont="1" applyAlignment="1">
      <alignment horizontal="centerContinuous" vertical="center" wrapText="1"/>
    </xf>
    <xf numFmtId="0" fontId="21" fillId="0" borderId="0" xfId="0" applyFont="1">
      <alignment vertical="center"/>
    </xf>
    <xf numFmtId="0" fontId="12" fillId="0" borderId="0" xfId="0" applyFont="1" applyAlignment="1">
      <alignment horizontal="left" vertical="center"/>
    </xf>
    <xf numFmtId="0" fontId="13" fillId="0" borderId="0" xfId="0" applyFont="1" applyAlignment="1">
      <alignment horizontal="center" vertical="center" wrapText="1"/>
    </xf>
    <xf numFmtId="0" fontId="21" fillId="0" borderId="21" xfId="0" applyFont="1" applyBorder="1" applyAlignment="1">
      <alignment horizontal="center" vertical="center"/>
    </xf>
    <xf numFmtId="0" fontId="21" fillId="0" borderId="36" xfId="0" applyFont="1" applyBorder="1" applyAlignment="1">
      <alignment horizontal="center" vertical="center"/>
    </xf>
    <xf numFmtId="0" fontId="21" fillId="0" borderId="0" xfId="0" applyFont="1" applyBorder="1">
      <alignment vertical="center"/>
    </xf>
  </cellXfs>
  <cellStyles count="2">
    <cellStyle name="桁区切り" xfId="1" builtinId="6"/>
    <cellStyle name="標準" xfId="0" builtinId="0"/>
  </cellStyles>
  <dxfs count="45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0"/>
      </font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0"/>
      </font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26</xdr:row>
          <xdr:rowOff>161925</xdr:rowOff>
        </xdr:from>
        <xdr:to>
          <xdr:col>0</xdr:col>
          <xdr:colOff>333375</xdr:colOff>
          <xdr:row>28</xdr:row>
          <xdr:rowOff>28575</xdr:rowOff>
        </xdr:to>
        <xdr:sp macro="" textlink="">
          <xdr:nvSpPr>
            <xdr:cNvPr id="6145" name="Check Box 1" hidden="1">
              <a:extLst>
                <a:ext uri="{63B3BB69-23CF-44E3-9099-C40C66FF867C}">
                  <a14:compatExt spid="_x0000_s6145"/>
                </a:ext>
                <a:ext uri="{FF2B5EF4-FFF2-40B4-BE49-F238E27FC236}">
                  <a16:creationId xmlns:a16="http://schemas.microsoft.com/office/drawing/2014/main" id="{00000000-0008-0000-0000-00000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28</xdr:row>
          <xdr:rowOff>161925</xdr:rowOff>
        </xdr:from>
        <xdr:to>
          <xdr:col>0</xdr:col>
          <xdr:colOff>333375</xdr:colOff>
          <xdr:row>30</xdr:row>
          <xdr:rowOff>28575</xdr:rowOff>
        </xdr:to>
        <xdr:sp macro="" textlink="">
          <xdr:nvSpPr>
            <xdr:cNvPr id="6146" name="Check Box 2" hidden="1">
              <a:extLst>
                <a:ext uri="{63B3BB69-23CF-44E3-9099-C40C66FF867C}">
                  <a14:compatExt spid="_x0000_s6146"/>
                </a:ext>
                <a:ext uri="{FF2B5EF4-FFF2-40B4-BE49-F238E27FC236}">
                  <a16:creationId xmlns:a16="http://schemas.microsoft.com/office/drawing/2014/main" id="{00000000-0008-0000-0000-00000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26</xdr:row>
          <xdr:rowOff>161925</xdr:rowOff>
        </xdr:from>
        <xdr:to>
          <xdr:col>0</xdr:col>
          <xdr:colOff>333375</xdr:colOff>
          <xdr:row>28</xdr:row>
          <xdr:rowOff>28575</xdr:rowOff>
        </xdr:to>
        <xdr:sp macro="" textlink="">
          <xdr:nvSpPr>
            <xdr:cNvPr id="9217" name="Check Box 1" hidden="1">
              <a:extLst>
                <a:ext uri="{63B3BB69-23CF-44E3-9099-C40C66FF867C}">
                  <a14:compatExt spid="_x0000_s9217"/>
                </a:ext>
                <a:ext uri="{FF2B5EF4-FFF2-40B4-BE49-F238E27FC236}">
                  <a16:creationId xmlns:a16="http://schemas.microsoft.com/office/drawing/2014/main" id="{00000000-0008-0000-0100-000001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28</xdr:row>
          <xdr:rowOff>161925</xdr:rowOff>
        </xdr:from>
        <xdr:to>
          <xdr:col>0</xdr:col>
          <xdr:colOff>333375</xdr:colOff>
          <xdr:row>30</xdr:row>
          <xdr:rowOff>28575</xdr:rowOff>
        </xdr:to>
        <xdr:sp macro="" textlink="">
          <xdr:nvSpPr>
            <xdr:cNvPr id="9218" name="Check Box 2" hidden="1">
              <a:extLst>
                <a:ext uri="{63B3BB69-23CF-44E3-9099-C40C66FF867C}">
                  <a14:compatExt spid="_x0000_s9218"/>
                </a:ext>
                <a:ext uri="{FF2B5EF4-FFF2-40B4-BE49-F238E27FC236}">
                  <a16:creationId xmlns:a16="http://schemas.microsoft.com/office/drawing/2014/main" id="{00000000-0008-0000-0100-000002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5</xdr:col>
      <xdr:colOff>238125</xdr:colOff>
      <xdr:row>0</xdr:row>
      <xdr:rowOff>28575</xdr:rowOff>
    </xdr:from>
    <xdr:to>
      <xdr:col>12</xdr:col>
      <xdr:colOff>152400</xdr:colOff>
      <xdr:row>2</xdr:row>
      <xdr:rowOff>85725</xdr:rowOff>
    </xdr:to>
    <xdr:sp macro="" textlink="">
      <xdr:nvSpPr>
        <xdr:cNvPr id="4" name="フレーム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2000250" y="28575"/>
          <a:ext cx="2381250" cy="438150"/>
        </a:xfrm>
        <a:prstGeom prst="frame">
          <a:avLst>
            <a:gd name="adj1" fmla="val 5978"/>
          </a:avLst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記載例</a:t>
          </a:r>
        </a:p>
      </xdr:txBody>
    </xdr:sp>
    <xdr:clientData/>
  </xdr:twoCellAnchor>
  <xdr:twoCellAnchor>
    <xdr:from>
      <xdr:col>0</xdr:col>
      <xdr:colOff>85725</xdr:colOff>
      <xdr:row>5</xdr:row>
      <xdr:rowOff>95250</xdr:rowOff>
    </xdr:from>
    <xdr:to>
      <xdr:col>7</xdr:col>
      <xdr:colOff>76200</xdr:colOff>
      <xdr:row>9</xdr:row>
      <xdr:rowOff>104775</xdr:rowOff>
    </xdr:to>
    <xdr:sp macro="" textlink="">
      <xdr:nvSpPr>
        <xdr:cNvPr id="5" name="吹き出し: 角を丸めた四角形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85725" y="1047750"/>
          <a:ext cx="2457450" cy="771525"/>
        </a:xfrm>
        <a:prstGeom prst="wedgeRoundRectCallout">
          <a:avLst>
            <a:gd name="adj1" fmla="val 104792"/>
            <a:gd name="adj2" fmla="val -44777"/>
            <a:gd name="adj3" fmla="val 16667"/>
          </a:avLst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110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【</a:t>
          </a:r>
          <a:r>
            <a:rPr kumimoji="1" lang="ja-JP" altLang="en-US" sz="110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組織名</a:t>
          </a:r>
          <a:r>
            <a:rPr kumimoji="1" lang="en-US" altLang="ja-JP" sz="110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】</a:t>
          </a:r>
          <a:r>
            <a:rPr kumimoji="1" lang="ja-JP" altLang="en-US" sz="110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は省略せずに記載ください</a:t>
          </a:r>
          <a:endParaRPr kumimoji="1" lang="en-US" altLang="ja-JP" sz="1100">
            <a:solidFill>
              <a:sysClr val="windowText" lastClr="00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r>
            <a:rPr kumimoji="1" lang="en-US" altLang="ja-JP" sz="110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【</a:t>
          </a:r>
          <a:r>
            <a:rPr kumimoji="1" lang="ja-JP" altLang="en-US" sz="110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連絡先</a:t>
          </a:r>
          <a:r>
            <a:rPr kumimoji="1" lang="en-US" altLang="ja-JP" sz="110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】</a:t>
          </a:r>
          <a:r>
            <a:rPr kumimoji="1" lang="ja-JP" altLang="en-US" sz="110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は担当者と連絡が取れる電話番号を記載ください</a:t>
          </a:r>
        </a:p>
      </xdr:txBody>
    </xdr:sp>
    <xdr:clientData/>
  </xdr:twoCellAnchor>
  <xdr:twoCellAnchor>
    <xdr:from>
      <xdr:col>1</xdr:col>
      <xdr:colOff>257175</xdr:colOff>
      <xdr:row>15</xdr:row>
      <xdr:rowOff>76200</xdr:rowOff>
    </xdr:from>
    <xdr:to>
      <xdr:col>7</xdr:col>
      <xdr:colOff>66675</xdr:colOff>
      <xdr:row>17</xdr:row>
      <xdr:rowOff>28575</xdr:rowOff>
    </xdr:to>
    <xdr:sp macro="" textlink="">
      <xdr:nvSpPr>
        <xdr:cNvPr id="6" name="吹き出し: 角を丸めた四角形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609600" y="2933700"/>
          <a:ext cx="1924050" cy="333375"/>
        </a:xfrm>
        <a:prstGeom prst="wedgeRoundRectCallout">
          <a:avLst>
            <a:gd name="adj1" fmla="val 53975"/>
            <a:gd name="adj2" fmla="val 38388"/>
            <a:gd name="adj3" fmla="val 16667"/>
          </a:avLst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加入世帯数を記載ください</a:t>
          </a:r>
        </a:p>
      </xdr:txBody>
    </xdr:sp>
    <xdr:clientData/>
  </xdr:twoCellAnchor>
  <xdr:twoCellAnchor>
    <xdr:from>
      <xdr:col>26</xdr:col>
      <xdr:colOff>238125</xdr:colOff>
      <xdr:row>8</xdr:row>
      <xdr:rowOff>171450</xdr:rowOff>
    </xdr:from>
    <xdr:to>
      <xdr:col>31</xdr:col>
      <xdr:colOff>133350</xdr:colOff>
      <xdr:row>10</xdr:row>
      <xdr:rowOff>123825</xdr:rowOff>
    </xdr:to>
    <xdr:sp macro="" textlink="">
      <xdr:nvSpPr>
        <xdr:cNvPr id="7" name="吹き出し: 角を丸めた四角形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>
        <a:xfrm>
          <a:off x="9401175" y="1695450"/>
          <a:ext cx="1657350" cy="333375"/>
        </a:xfrm>
        <a:prstGeom prst="wedgeRoundRectCallout">
          <a:avLst>
            <a:gd name="adj1" fmla="val -134109"/>
            <a:gd name="adj2" fmla="val 61244"/>
            <a:gd name="adj3" fmla="val 16667"/>
          </a:avLst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早見表を確認ください</a:t>
          </a:r>
        </a:p>
      </xdr:txBody>
    </xdr:sp>
    <xdr:clientData/>
  </xdr:twoCellAnchor>
  <xdr:twoCellAnchor>
    <xdr:from>
      <xdr:col>26</xdr:col>
      <xdr:colOff>171450</xdr:colOff>
      <xdr:row>18</xdr:row>
      <xdr:rowOff>180975</xdr:rowOff>
    </xdr:from>
    <xdr:to>
      <xdr:col>31</xdr:col>
      <xdr:colOff>66675</xdr:colOff>
      <xdr:row>20</xdr:row>
      <xdr:rowOff>133350</xdr:rowOff>
    </xdr:to>
    <xdr:sp macro="" textlink="">
      <xdr:nvSpPr>
        <xdr:cNvPr id="8" name="吹き出し: 角を丸めた四角形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/>
      </xdr:nvSpPr>
      <xdr:spPr>
        <a:xfrm>
          <a:off x="9334500" y="3609975"/>
          <a:ext cx="1657350" cy="333375"/>
        </a:xfrm>
        <a:prstGeom prst="wedgeRoundRectCallout">
          <a:avLst>
            <a:gd name="adj1" fmla="val -92730"/>
            <a:gd name="adj2" fmla="val 169816"/>
            <a:gd name="adj3" fmla="val 16667"/>
          </a:avLst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早見表を確認ください</a:t>
          </a:r>
        </a:p>
      </xdr:txBody>
    </xdr:sp>
    <xdr:clientData/>
  </xdr:twoCellAnchor>
  <xdr:twoCellAnchor>
    <xdr:from>
      <xdr:col>26</xdr:col>
      <xdr:colOff>219075</xdr:colOff>
      <xdr:row>30</xdr:row>
      <xdr:rowOff>190500</xdr:rowOff>
    </xdr:from>
    <xdr:to>
      <xdr:col>31</xdr:col>
      <xdr:colOff>114300</xdr:colOff>
      <xdr:row>32</xdr:row>
      <xdr:rowOff>114300</xdr:rowOff>
    </xdr:to>
    <xdr:sp macro="" textlink="">
      <xdr:nvSpPr>
        <xdr:cNvPr id="9" name="吹き出し: 角を丸めた四角形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/>
      </xdr:nvSpPr>
      <xdr:spPr>
        <a:xfrm>
          <a:off x="9382125" y="5934075"/>
          <a:ext cx="1657350" cy="333375"/>
        </a:xfrm>
        <a:prstGeom prst="wedgeRoundRectCallout">
          <a:avLst>
            <a:gd name="adj1" fmla="val -113420"/>
            <a:gd name="adj2" fmla="val 164102"/>
            <a:gd name="adj3" fmla="val 16667"/>
          </a:avLst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早見表を確認ください</a:t>
          </a:r>
        </a:p>
      </xdr:txBody>
    </xdr:sp>
    <xdr:clientData/>
  </xdr:twoCellAnchor>
  <xdr:twoCellAnchor>
    <xdr:from>
      <xdr:col>28</xdr:col>
      <xdr:colOff>276225</xdr:colOff>
      <xdr:row>1</xdr:row>
      <xdr:rowOff>38100</xdr:rowOff>
    </xdr:from>
    <xdr:to>
      <xdr:col>33</xdr:col>
      <xdr:colOff>304800</xdr:colOff>
      <xdr:row>3</xdr:row>
      <xdr:rowOff>180976</xdr:rowOff>
    </xdr:to>
    <xdr:sp macro="" textlink="">
      <xdr:nvSpPr>
        <xdr:cNvPr id="10" name="吹き出し: 角を丸めた四角形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/>
      </xdr:nvSpPr>
      <xdr:spPr>
        <a:xfrm>
          <a:off x="10144125" y="228600"/>
          <a:ext cx="1790700" cy="523876"/>
        </a:xfrm>
        <a:prstGeom prst="wedgeRoundRectCallout">
          <a:avLst>
            <a:gd name="adj1" fmla="val 52648"/>
            <a:gd name="adj2" fmla="val 205140"/>
            <a:gd name="adj3" fmla="val 16667"/>
          </a:avLst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110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【</a:t>
          </a:r>
          <a:r>
            <a:rPr kumimoji="1" lang="ja-JP" altLang="en-US" sz="110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限度額</a:t>
          </a:r>
          <a:r>
            <a:rPr kumimoji="1" lang="en-US" altLang="ja-JP" sz="110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】</a:t>
          </a:r>
          <a:r>
            <a:rPr kumimoji="1" lang="ja-JP" altLang="en-US" sz="110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を越えないよう</a:t>
          </a:r>
          <a:endParaRPr kumimoji="1" lang="en-US" altLang="ja-JP" sz="1100">
            <a:solidFill>
              <a:sysClr val="windowText" lastClr="00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注意してください</a:t>
          </a:r>
        </a:p>
      </xdr:txBody>
    </xdr:sp>
    <xdr:clientData/>
  </xdr:twoCellAnchor>
  <xdr:twoCellAnchor>
    <xdr:from>
      <xdr:col>28</xdr:col>
      <xdr:colOff>276225</xdr:colOff>
      <xdr:row>11</xdr:row>
      <xdr:rowOff>133350</xdr:rowOff>
    </xdr:from>
    <xdr:to>
      <xdr:col>33</xdr:col>
      <xdr:colOff>304800</xdr:colOff>
      <xdr:row>14</xdr:row>
      <xdr:rowOff>85726</xdr:rowOff>
    </xdr:to>
    <xdr:sp macro="" textlink="">
      <xdr:nvSpPr>
        <xdr:cNvPr id="11" name="吹き出し: 角を丸めた四角形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10144125" y="2228850"/>
          <a:ext cx="1790700" cy="523876"/>
        </a:xfrm>
        <a:prstGeom prst="wedgeRoundRectCallout">
          <a:avLst>
            <a:gd name="adj1" fmla="val 52116"/>
            <a:gd name="adj2" fmla="val 206959"/>
            <a:gd name="adj3" fmla="val 16667"/>
          </a:avLst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110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【</a:t>
          </a:r>
          <a:r>
            <a:rPr kumimoji="1" lang="ja-JP" altLang="en-US" sz="110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限度額</a:t>
          </a:r>
          <a:r>
            <a:rPr kumimoji="1" lang="en-US" altLang="ja-JP" sz="110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】</a:t>
          </a:r>
          <a:r>
            <a:rPr kumimoji="1" lang="ja-JP" altLang="en-US" sz="110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を越えないよう</a:t>
          </a:r>
          <a:endParaRPr kumimoji="1" lang="en-US" altLang="ja-JP" sz="1100">
            <a:solidFill>
              <a:sysClr val="windowText" lastClr="00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注意してください</a:t>
          </a:r>
        </a:p>
      </xdr:txBody>
    </xdr:sp>
    <xdr:clientData/>
  </xdr:twoCellAnchor>
  <xdr:twoCellAnchor>
    <xdr:from>
      <xdr:col>28</xdr:col>
      <xdr:colOff>285750</xdr:colOff>
      <xdr:row>25</xdr:row>
      <xdr:rowOff>95250</xdr:rowOff>
    </xdr:from>
    <xdr:to>
      <xdr:col>33</xdr:col>
      <xdr:colOff>314325</xdr:colOff>
      <xdr:row>28</xdr:row>
      <xdr:rowOff>47626</xdr:rowOff>
    </xdr:to>
    <xdr:sp macro="" textlink="">
      <xdr:nvSpPr>
        <xdr:cNvPr id="12" name="吹き出し: 角を丸めた四角形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10153650" y="4886325"/>
          <a:ext cx="1790700" cy="523876"/>
        </a:xfrm>
        <a:prstGeom prst="wedgeRoundRectCallout">
          <a:avLst>
            <a:gd name="adj1" fmla="val 57435"/>
            <a:gd name="adj2" fmla="val 210595"/>
            <a:gd name="adj3" fmla="val 16667"/>
          </a:avLst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110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【</a:t>
          </a:r>
          <a:r>
            <a:rPr kumimoji="1" lang="ja-JP" altLang="en-US" sz="110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限度額</a:t>
          </a:r>
          <a:r>
            <a:rPr kumimoji="1" lang="en-US" altLang="ja-JP" sz="110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】</a:t>
          </a:r>
          <a:r>
            <a:rPr kumimoji="1" lang="ja-JP" altLang="en-US" sz="110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を越えないよう</a:t>
          </a:r>
          <a:endParaRPr kumimoji="1" lang="en-US" altLang="ja-JP" sz="1100">
            <a:solidFill>
              <a:sysClr val="windowText" lastClr="00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注意してください</a:t>
          </a:r>
        </a:p>
      </xdr:txBody>
    </xdr:sp>
    <xdr:clientData/>
  </xdr:twoCellAnchor>
  <xdr:twoCellAnchor>
    <xdr:from>
      <xdr:col>27</xdr:col>
      <xdr:colOff>47625</xdr:colOff>
      <xdr:row>15</xdr:row>
      <xdr:rowOff>66675</xdr:rowOff>
    </xdr:from>
    <xdr:to>
      <xdr:col>31</xdr:col>
      <xdr:colOff>247650</xdr:colOff>
      <xdr:row>18</xdr:row>
      <xdr:rowOff>76200</xdr:rowOff>
    </xdr:to>
    <xdr:sp macro="" textlink="">
      <xdr:nvSpPr>
        <xdr:cNvPr id="13" name="吹き出し: 角を丸めた四角形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9563100" y="2924175"/>
          <a:ext cx="1609725" cy="581025"/>
        </a:xfrm>
        <a:prstGeom prst="wedgeRoundRectCallout">
          <a:avLst>
            <a:gd name="adj1" fmla="val -61658"/>
            <a:gd name="adj2" fmla="val -10116"/>
            <a:gd name="adj3" fmla="val 16667"/>
          </a:avLst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物品・数量等を省略せずに記載ください</a:t>
          </a:r>
        </a:p>
      </xdr:txBody>
    </xdr:sp>
    <xdr:clientData/>
  </xdr:twoCellAnchor>
  <xdr:twoCellAnchor>
    <xdr:from>
      <xdr:col>26</xdr:col>
      <xdr:colOff>304800</xdr:colOff>
      <xdr:row>5</xdr:row>
      <xdr:rowOff>114300</xdr:rowOff>
    </xdr:from>
    <xdr:to>
      <xdr:col>31</xdr:col>
      <xdr:colOff>152400</xdr:colOff>
      <xdr:row>8</xdr:row>
      <xdr:rowOff>123825</xdr:rowOff>
    </xdr:to>
    <xdr:sp macro="" textlink="">
      <xdr:nvSpPr>
        <xdr:cNvPr id="14" name="吹き出し: 角を丸めた四角形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/>
      </xdr:nvSpPr>
      <xdr:spPr>
        <a:xfrm>
          <a:off x="9467850" y="1066800"/>
          <a:ext cx="1609725" cy="581025"/>
        </a:xfrm>
        <a:prstGeom prst="wedgeRoundRectCallout">
          <a:avLst>
            <a:gd name="adj1" fmla="val -60475"/>
            <a:gd name="adj2" fmla="val -51100"/>
            <a:gd name="adj3" fmla="val 16667"/>
          </a:avLst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物品・数量等を省略せずに記載ください</a:t>
          </a:r>
        </a:p>
      </xdr:txBody>
    </xdr:sp>
    <xdr:clientData/>
  </xdr:twoCellAnchor>
  <xdr:twoCellAnchor>
    <xdr:from>
      <xdr:col>2</xdr:col>
      <xdr:colOff>247650</xdr:colOff>
      <xdr:row>22</xdr:row>
      <xdr:rowOff>38100</xdr:rowOff>
    </xdr:from>
    <xdr:to>
      <xdr:col>7</xdr:col>
      <xdr:colOff>276225</xdr:colOff>
      <xdr:row>24</xdr:row>
      <xdr:rowOff>180976</xdr:rowOff>
    </xdr:to>
    <xdr:sp macro="" textlink="">
      <xdr:nvSpPr>
        <xdr:cNvPr id="15" name="吹き出し: 角を丸めた四角形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/>
      </xdr:nvSpPr>
      <xdr:spPr>
        <a:xfrm>
          <a:off x="952500" y="4257675"/>
          <a:ext cx="1790700" cy="523876"/>
        </a:xfrm>
        <a:prstGeom prst="wedgeRoundRectCallout">
          <a:avLst>
            <a:gd name="adj1" fmla="val -62246"/>
            <a:gd name="adj2" fmla="val 106959"/>
            <a:gd name="adj3" fmla="val 16667"/>
          </a:avLst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問題なければ、以下２点チェックしてください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28</xdr:row>
          <xdr:rowOff>161925</xdr:rowOff>
        </xdr:from>
        <xdr:to>
          <xdr:col>0</xdr:col>
          <xdr:colOff>333375</xdr:colOff>
          <xdr:row>30</xdr:row>
          <xdr:rowOff>28575</xdr:rowOff>
        </xdr:to>
        <xdr:sp macro="" textlink="">
          <xdr:nvSpPr>
            <xdr:cNvPr id="12289" name="Check Box 1" hidden="1">
              <a:extLst>
                <a:ext uri="{63B3BB69-23CF-44E3-9099-C40C66FF867C}">
                  <a14:compatExt spid="_x0000_s12289"/>
                </a:ext>
                <a:ext uri="{FF2B5EF4-FFF2-40B4-BE49-F238E27FC236}">
                  <a16:creationId xmlns:a16="http://schemas.microsoft.com/office/drawing/2014/main" id="{EAB8B24A-254F-48C6-AF3C-4F578BC412B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31</xdr:row>
          <xdr:rowOff>161925</xdr:rowOff>
        </xdr:from>
        <xdr:to>
          <xdr:col>0</xdr:col>
          <xdr:colOff>333375</xdr:colOff>
          <xdr:row>33</xdr:row>
          <xdr:rowOff>28575</xdr:rowOff>
        </xdr:to>
        <xdr:sp macro="" textlink="">
          <xdr:nvSpPr>
            <xdr:cNvPr id="12290" name="Check Box 2" hidden="1">
              <a:extLst>
                <a:ext uri="{63B3BB69-23CF-44E3-9099-C40C66FF867C}">
                  <a14:compatExt spid="_x0000_s12290"/>
                </a:ext>
                <a:ext uri="{FF2B5EF4-FFF2-40B4-BE49-F238E27FC236}">
                  <a16:creationId xmlns:a16="http://schemas.microsoft.com/office/drawing/2014/main" id="{433B2CB5-8618-48CD-9847-AD0D47E0946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0</xdr:row>
      <xdr:rowOff>0</xdr:rowOff>
    </xdr:from>
    <xdr:to>
      <xdr:col>12</xdr:col>
      <xdr:colOff>266700</xdr:colOff>
      <xdr:row>2</xdr:row>
      <xdr:rowOff>57150</xdr:rowOff>
    </xdr:to>
    <xdr:sp macro="" textlink="">
      <xdr:nvSpPr>
        <xdr:cNvPr id="3" name="フレーム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>
        <a:xfrm>
          <a:off x="2114550" y="0"/>
          <a:ext cx="2381250" cy="438150"/>
        </a:xfrm>
        <a:prstGeom prst="frame">
          <a:avLst>
            <a:gd name="adj1" fmla="val 5978"/>
          </a:avLst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記載例</a:t>
          </a:r>
        </a:p>
      </xdr:txBody>
    </xdr:sp>
    <xdr:clientData/>
  </xdr:twoCellAnchor>
  <xdr:twoCellAnchor>
    <xdr:from>
      <xdr:col>0</xdr:col>
      <xdr:colOff>295275</xdr:colOff>
      <xdr:row>6</xdr:row>
      <xdr:rowOff>38100</xdr:rowOff>
    </xdr:from>
    <xdr:to>
      <xdr:col>7</xdr:col>
      <xdr:colOff>285750</xdr:colOff>
      <xdr:row>10</xdr:row>
      <xdr:rowOff>47625</xdr:rowOff>
    </xdr:to>
    <xdr:sp macro="" textlink="">
      <xdr:nvSpPr>
        <xdr:cNvPr id="4" name="吹き出し: 角を丸めた四角形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/>
      </xdr:nvSpPr>
      <xdr:spPr>
        <a:xfrm>
          <a:off x="295275" y="1181100"/>
          <a:ext cx="2457450" cy="771525"/>
        </a:xfrm>
        <a:prstGeom prst="wedgeRoundRectCallout">
          <a:avLst>
            <a:gd name="adj1" fmla="val 104792"/>
            <a:gd name="adj2" fmla="val -44777"/>
            <a:gd name="adj3" fmla="val 16667"/>
          </a:avLst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110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【</a:t>
          </a:r>
          <a:r>
            <a:rPr kumimoji="1" lang="ja-JP" altLang="en-US" sz="110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組織名</a:t>
          </a:r>
          <a:r>
            <a:rPr kumimoji="1" lang="en-US" altLang="ja-JP" sz="110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】</a:t>
          </a:r>
          <a:r>
            <a:rPr kumimoji="1" lang="ja-JP" altLang="en-US" sz="110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は省略せずに記載ください</a:t>
          </a:r>
          <a:endParaRPr kumimoji="1" lang="en-US" altLang="ja-JP" sz="1100">
            <a:solidFill>
              <a:sysClr val="windowText" lastClr="00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r>
            <a:rPr kumimoji="1" lang="en-US" altLang="ja-JP" sz="110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【</a:t>
          </a:r>
          <a:r>
            <a:rPr kumimoji="1" lang="ja-JP" altLang="en-US" sz="110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連絡先</a:t>
          </a:r>
          <a:r>
            <a:rPr kumimoji="1" lang="en-US" altLang="ja-JP" sz="110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】</a:t>
          </a:r>
          <a:r>
            <a:rPr kumimoji="1" lang="ja-JP" altLang="en-US" sz="110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は担当者と連絡が取れる電話番号を記載ください</a:t>
          </a:r>
        </a:p>
      </xdr:txBody>
    </xdr:sp>
    <xdr:clientData/>
  </xdr:twoCellAnchor>
  <xdr:twoCellAnchor>
    <xdr:from>
      <xdr:col>4</xdr:col>
      <xdr:colOff>66675</xdr:colOff>
      <xdr:row>25</xdr:row>
      <xdr:rowOff>85725</xdr:rowOff>
    </xdr:from>
    <xdr:to>
      <xdr:col>9</xdr:col>
      <xdr:colOff>323850</xdr:colOff>
      <xdr:row>28</xdr:row>
      <xdr:rowOff>38101</xdr:rowOff>
    </xdr:to>
    <xdr:sp macro="" textlink="">
      <xdr:nvSpPr>
        <xdr:cNvPr id="5" name="吹き出し: 角を丸めた四角形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/>
      </xdr:nvSpPr>
      <xdr:spPr>
        <a:xfrm>
          <a:off x="1476375" y="4876800"/>
          <a:ext cx="2019300" cy="523876"/>
        </a:xfrm>
        <a:prstGeom prst="wedgeRoundRectCallout">
          <a:avLst>
            <a:gd name="adj1" fmla="val -78203"/>
            <a:gd name="adj2" fmla="val -13041"/>
            <a:gd name="adj3" fmla="val 16667"/>
          </a:avLst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資器材がわかるよう可能な限り省略せずに記載ください</a:t>
          </a:r>
        </a:p>
      </xdr:txBody>
    </xdr:sp>
    <xdr:clientData/>
  </xdr:twoCellAnchor>
  <xdr:twoCellAnchor>
    <xdr:from>
      <xdr:col>8</xdr:col>
      <xdr:colOff>28575</xdr:colOff>
      <xdr:row>42</xdr:row>
      <xdr:rowOff>142875</xdr:rowOff>
    </xdr:from>
    <xdr:to>
      <xdr:col>13</xdr:col>
      <xdr:colOff>285750</xdr:colOff>
      <xdr:row>45</xdr:row>
      <xdr:rowOff>95251</xdr:rowOff>
    </xdr:to>
    <xdr:sp macro="" textlink="">
      <xdr:nvSpPr>
        <xdr:cNvPr id="6" name="吹き出し: 角を丸めた四角形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/>
      </xdr:nvSpPr>
      <xdr:spPr>
        <a:xfrm>
          <a:off x="2847975" y="8201025"/>
          <a:ext cx="2019300" cy="523876"/>
        </a:xfrm>
        <a:prstGeom prst="wedgeRoundRectCallout">
          <a:avLst>
            <a:gd name="adj1" fmla="val 52929"/>
            <a:gd name="adj2" fmla="val -100314"/>
            <a:gd name="adj3" fmla="val 16667"/>
          </a:avLst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110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【</a:t>
          </a:r>
          <a:r>
            <a:rPr kumimoji="1" lang="en-US" altLang="ja-JP" sz="1100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B</a:t>
          </a:r>
          <a:r>
            <a:rPr kumimoji="1" lang="en-US" altLang="ja-JP" sz="110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】</a:t>
          </a:r>
          <a:r>
            <a:rPr kumimoji="1" lang="ja-JP" altLang="en-US" sz="110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で購入した金額の半額を記載ください</a:t>
          </a:r>
        </a:p>
      </xdr:txBody>
    </xdr:sp>
    <xdr:clientData/>
  </xdr:twoCellAnchor>
  <xdr:twoCellAnchor>
    <xdr:from>
      <xdr:col>26</xdr:col>
      <xdr:colOff>190500</xdr:colOff>
      <xdr:row>0</xdr:row>
      <xdr:rowOff>19050</xdr:rowOff>
    </xdr:from>
    <xdr:to>
      <xdr:col>32</xdr:col>
      <xdr:colOff>95250</xdr:colOff>
      <xdr:row>2</xdr:row>
      <xdr:rowOff>161926</xdr:rowOff>
    </xdr:to>
    <xdr:sp macro="" textlink="">
      <xdr:nvSpPr>
        <xdr:cNvPr id="8" name="吹き出し: 角を丸めた四角形 7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/>
      </xdr:nvSpPr>
      <xdr:spPr>
        <a:xfrm>
          <a:off x="9067800" y="19050"/>
          <a:ext cx="2019300" cy="523876"/>
        </a:xfrm>
        <a:prstGeom prst="wedgeRoundRectCallout">
          <a:avLst>
            <a:gd name="adj1" fmla="val -68297"/>
            <a:gd name="adj2" fmla="val 32413"/>
            <a:gd name="adj3" fmla="val 16667"/>
          </a:avLst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非常食・非常用飲料水の購入がない場合、記入不要です</a:t>
          </a:r>
        </a:p>
      </xdr:txBody>
    </xdr:sp>
    <xdr:clientData/>
  </xdr:twoCellAnchor>
  <xdr:twoCellAnchor>
    <xdr:from>
      <xdr:col>20</xdr:col>
      <xdr:colOff>85725</xdr:colOff>
      <xdr:row>13</xdr:row>
      <xdr:rowOff>19050</xdr:rowOff>
    </xdr:from>
    <xdr:to>
      <xdr:col>30</xdr:col>
      <xdr:colOff>247650</xdr:colOff>
      <xdr:row>14</xdr:row>
      <xdr:rowOff>161925</xdr:rowOff>
    </xdr:to>
    <xdr:sp macro="" textlink="">
      <xdr:nvSpPr>
        <xdr:cNvPr id="9" name="吹き出し: 角を丸めた四角形 8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SpPr/>
      </xdr:nvSpPr>
      <xdr:spPr>
        <a:xfrm>
          <a:off x="6848475" y="2495550"/>
          <a:ext cx="3686175" cy="333375"/>
        </a:xfrm>
        <a:prstGeom prst="wedgeRoundRectCallout">
          <a:avLst>
            <a:gd name="adj1" fmla="val 57550"/>
            <a:gd name="adj2" fmla="val -48560"/>
            <a:gd name="adj3" fmla="val 16667"/>
          </a:avLst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登録世帯数から算出される上限額を記載ください</a:t>
          </a:r>
        </a:p>
      </xdr:txBody>
    </xdr:sp>
    <xdr:clientData/>
  </xdr:twoCellAnchor>
  <xdr:twoCellAnchor>
    <xdr:from>
      <xdr:col>20</xdr:col>
      <xdr:colOff>180975</xdr:colOff>
      <xdr:row>23</xdr:row>
      <xdr:rowOff>57150</xdr:rowOff>
    </xdr:from>
    <xdr:to>
      <xdr:col>30</xdr:col>
      <xdr:colOff>342900</xdr:colOff>
      <xdr:row>24</xdr:row>
      <xdr:rowOff>133350</xdr:rowOff>
    </xdr:to>
    <xdr:sp macro="" textlink="">
      <xdr:nvSpPr>
        <xdr:cNvPr id="11" name="吹き出し: 角を丸めた四角形 10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/>
      </xdr:nvSpPr>
      <xdr:spPr>
        <a:xfrm>
          <a:off x="6943725" y="4467225"/>
          <a:ext cx="3686175" cy="266700"/>
        </a:xfrm>
        <a:prstGeom prst="wedgeRoundRectCallout">
          <a:avLst>
            <a:gd name="adj1" fmla="val 58066"/>
            <a:gd name="adj2" fmla="val -53560"/>
            <a:gd name="adj3" fmla="val 16667"/>
          </a:avLst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110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【A】</a:t>
          </a:r>
          <a:r>
            <a:rPr kumimoji="1" lang="ja-JP" altLang="en-US" sz="110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及び</a:t>
          </a:r>
          <a:r>
            <a:rPr kumimoji="1" lang="en-US" altLang="ja-JP" sz="110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【</a:t>
          </a:r>
          <a:r>
            <a:rPr kumimoji="1" lang="ja-JP" altLang="en-US" sz="110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Ｂ</a:t>
          </a:r>
          <a:r>
            <a:rPr kumimoji="1" lang="en-US" altLang="ja-JP" sz="110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】</a:t>
          </a:r>
          <a:r>
            <a:rPr kumimoji="1" lang="ja-JP" altLang="en-US" sz="110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から算出した合計額を記載ください</a:t>
          </a:r>
        </a:p>
      </xdr:txBody>
    </xdr:sp>
    <xdr:clientData/>
  </xdr:twoCellAnchor>
  <xdr:twoCellAnchor>
    <xdr:from>
      <xdr:col>20</xdr:col>
      <xdr:colOff>190499</xdr:colOff>
      <xdr:row>33</xdr:row>
      <xdr:rowOff>57150</xdr:rowOff>
    </xdr:from>
    <xdr:to>
      <xdr:col>30</xdr:col>
      <xdr:colOff>123824</xdr:colOff>
      <xdr:row>35</xdr:row>
      <xdr:rowOff>180975</xdr:rowOff>
    </xdr:to>
    <xdr:sp macro="" textlink="">
      <xdr:nvSpPr>
        <xdr:cNvPr id="12" name="吹き出し: 角を丸めた四角形 11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SpPr/>
      </xdr:nvSpPr>
      <xdr:spPr>
        <a:xfrm>
          <a:off x="6953249" y="6400800"/>
          <a:ext cx="3457575" cy="504825"/>
        </a:xfrm>
        <a:prstGeom prst="wedgeRoundRectCallout">
          <a:avLst>
            <a:gd name="adj1" fmla="val 55068"/>
            <a:gd name="adj2" fmla="val -49990"/>
            <a:gd name="adj3" fmla="val 16667"/>
          </a:avLst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05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上限額を越えていない場合は例のとおり下段への記載となります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28574</xdr:colOff>
      <xdr:row>6</xdr:row>
      <xdr:rowOff>47625</xdr:rowOff>
    </xdr:from>
    <xdr:to>
      <xdr:col>5</xdr:col>
      <xdr:colOff>419099</xdr:colOff>
      <xdr:row>36</xdr:row>
      <xdr:rowOff>200025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6153149" y="2628900"/>
          <a:ext cx="390525" cy="7867650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100">
              <a:solidFill>
                <a:schemeClr val="tx1"/>
              </a:solidFill>
            </a:rPr>
            <a:t>×</a:t>
          </a:r>
        </a:p>
        <a:p>
          <a:pPr algn="ctr"/>
          <a:r>
            <a:rPr kumimoji="1" lang="en-US" altLang="ja-JP" sz="1100">
              <a:solidFill>
                <a:schemeClr val="tx1"/>
              </a:solidFill>
            </a:rPr>
            <a:t>1/2</a:t>
          </a:r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ctrlProp" Target="../ctrlProps/ctrlProp4.xml"/><Relationship Id="rId4" Type="http://schemas.openxmlformats.org/officeDocument/2006/relationships/ctrlProp" Target="../ctrlProps/ctrlProp3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openxmlformats.org/officeDocument/2006/relationships/ctrlProp" Target="../ctrlProps/ctrlProp6.xml"/><Relationship Id="rId4" Type="http://schemas.openxmlformats.org/officeDocument/2006/relationships/ctrlProp" Target="../ctrlProps/ctrlProp5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E1D7B9-19B9-4524-8049-A996B3B548D3}">
  <sheetPr>
    <tabColor theme="4" tint="0.79998168889431442"/>
  </sheetPr>
  <dimension ref="A1:AM63"/>
  <sheetViews>
    <sheetView tabSelected="1" view="pageBreakPreview" zoomScaleNormal="100" zoomScaleSheetLayoutView="100" workbookViewId="0"/>
  </sheetViews>
  <sheetFormatPr defaultRowHeight="14.25" x14ac:dyDescent="0.4"/>
  <cols>
    <col min="1" max="37" width="4.625" style="22" customWidth="1"/>
    <col min="38" max="16384" width="9" style="22"/>
  </cols>
  <sheetData>
    <row r="1" spans="1:39" ht="15" customHeight="1" x14ac:dyDescent="0.4">
      <c r="I1" s="136"/>
      <c r="J1" s="136"/>
      <c r="S1" s="23" t="s">
        <v>51</v>
      </c>
      <c r="T1" s="29" t="s">
        <v>140</v>
      </c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  <c r="AF1" s="29"/>
      <c r="AG1" s="29"/>
      <c r="AH1" s="29"/>
      <c r="AI1" s="29"/>
      <c r="AJ1" s="29"/>
      <c r="AK1" s="29"/>
    </row>
    <row r="2" spans="1:39" ht="15" customHeight="1" x14ac:dyDescent="0.4">
      <c r="I2" s="136"/>
      <c r="J2" s="136"/>
      <c r="S2" s="23"/>
    </row>
    <row r="3" spans="1:39" ht="15" customHeight="1" x14ac:dyDescent="0.4">
      <c r="T3" s="22" t="s">
        <v>153</v>
      </c>
      <c r="AK3" s="23" t="s">
        <v>96</v>
      </c>
      <c r="AM3" s="22" t="str">
        <f>IF(H19="","",IF(H19&lt;=50,"A",IF(H19&lt;=100,"B",IF(H19&lt;=150,"C",IF(H19&lt;=200,"D",IF(H19&lt;=250,"E",IF(H19&lt;=300,"F",IF(H19&lt;=350,"G",IF(H19&lt;=400,"H",IF(H19&lt;=450,"I",IF(H19&lt;=500,"J",IF(H19&lt;=550,"K",IF(H19&lt;=600,"L",IF(H19&lt;=650,"M",IF(H19&lt;=700,"N",IF(H19&lt;=750,"O",IF(H19&lt;=800,"P",IF(H19&lt;=850,"Q",IF(H19&lt;=900,"R",IF(H19&lt;=950,"S",IF(H19&lt;=1000,"T",IF(H19&lt;=1050,"U",IF(H19&lt;=1100,"V",IF(H19&lt;=1150,"W",IF(H19&lt;=1200,"X",IF(H19&lt;=1250,"Y",IF(H19&lt;=1300,"Z",IF(H19&lt;=1350,"AA",IF(H19&lt;=1400,"AB",IF(H19&lt;=1450,"AC",IF(H19&lt;=1500,"AD","AE")))))))))))))))))))))))))))))))</f>
        <v/>
      </c>
    </row>
    <row r="4" spans="1:39" ht="15" customHeight="1" x14ac:dyDescent="0.4">
      <c r="B4" s="22" t="s">
        <v>52</v>
      </c>
      <c r="L4" s="22" t="s">
        <v>53</v>
      </c>
      <c r="N4" s="24"/>
      <c r="O4" s="24"/>
      <c r="P4" s="84"/>
      <c r="Q4" s="24"/>
      <c r="R4" s="24"/>
      <c r="S4" s="25"/>
      <c r="T4" s="104"/>
      <c r="U4" s="94" t="s">
        <v>137</v>
      </c>
      <c r="V4" s="95"/>
      <c r="W4" s="96"/>
      <c r="X4" s="96"/>
      <c r="Y4" s="96"/>
      <c r="Z4" s="96"/>
      <c r="AA4" s="96"/>
      <c r="AB4" s="96"/>
      <c r="AC4" s="96"/>
      <c r="AD4" s="96"/>
      <c r="AE4" s="96"/>
      <c r="AF4" s="97"/>
      <c r="AG4" s="96" t="s">
        <v>49</v>
      </c>
      <c r="AH4" s="96"/>
      <c r="AI4" s="96"/>
      <c r="AJ4" s="96"/>
      <c r="AK4" s="98"/>
    </row>
    <row r="5" spans="1:39" ht="15" customHeight="1" x14ac:dyDescent="0.4">
      <c r="J5" s="22" t="s">
        <v>54</v>
      </c>
      <c r="N5" s="26"/>
      <c r="O5" s="26"/>
      <c r="P5" s="84"/>
      <c r="Q5" s="26"/>
      <c r="R5" s="26"/>
      <c r="S5" s="27"/>
      <c r="T5" s="93">
        <v>1</v>
      </c>
      <c r="U5" s="128"/>
      <c r="V5" s="129"/>
      <c r="W5" s="129"/>
      <c r="X5" s="129"/>
      <c r="Y5" s="129"/>
      <c r="Z5" s="129"/>
      <c r="AA5" s="129"/>
      <c r="AB5" s="129"/>
      <c r="AC5" s="129"/>
      <c r="AD5" s="129"/>
      <c r="AE5" s="129"/>
      <c r="AF5" s="130"/>
      <c r="AG5" s="131"/>
      <c r="AH5" s="131"/>
      <c r="AI5" s="131"/>
      <c r="AJ5" s="131"/>
      <c r="AK5" s="132"/>
    </row>
    <row r="6" spans="1:39" ht="15" customHeight="1" x14ac:dyDescent="0.4">
      <c r="M6" s="22" t="s">
        <v>55</v>
      </c>
      <c r="P6" s="84"/>
      <c r="S6" s="28"/>
      <c r="T6" s="93">
        <v>2</v>
      </c>
      <c r="U6" s="133"/>
      <c r="V6" s="134"/>
      <c r="W6" s="134"/>
      <c r="X6" s="134"/>
      <c r="Y6" s="134"/>
      <c r="Z6" s="134"/>
      <c r="AA6" s="134"/>
      <c r="AB6" s="134"/>
      <c r="AC6" s="134"/>
      <c r="AD6" s="134"/>
      <c r="AE6" s="134"/>
      <c r="AF6" s="135"/>
      <c r="AG6" s="121"/>
      <c r="AH6" s="121"/>
      <c r="AI6" s="121"/>
      <c r="AJ6" s="121"/>
      <c r="AK6" s="122"/>
    </row>
    <row r="7" spans="1:39" ht="15" customHeight="1" x14ac:dyDescent="0.4">
      <c r="L7" s="22" t="s">
        <v>56</v>
      </c>
      <c r="N7" s="26"/>
      <c r="O7" s="26"/>
      <c r="P7" s="84"/>
      <c r="Q7" s="26"/>
      <c r="R7" s="26"/>
      <c r="S7" s="27"/>
      <c r="T7" s="93">
        <v>3</v>
      </c>
      <c r="U7" s="133"/>
      <c r="V7" s="134"/>
      <c r="W7" s="134"/>
      <c r="X7" s="134"/>
      <c r="Y7" s="134"/>
      <c r="Z7" s="134"/>
      <c r="AA7" s="134"/>
      <c r="AB7" s="134"/>
      <c r="AC7" s="134"/>
      <c r="AD7" s="134"/>
      <c r="AE7" s="134"/>
      <c r="AF7" s="135"/>
      <c r="AG7" s="121"/>
      <c r="AH7" s="121"/>
      <c r="AI7" s="121"/>
      <c r="AJ7" s="121"/>
      <c r="AK7" s="122"/>
    </row>
    <row r="8" spans="1:39" ht="15" customHeight="1" x14ac:dyDescent="0.4">
      <c r="N8" s="26"/>
      <c r="O8" s="26"/>
      <c r="P8" s="84"/>
      <c r="Q8" s="26"/>
      <c r="R8" s="26"/>
      <c r="S8" s="27"/>
      <c r="T8" s="93">
        <v>4</v>
      </c>
      <c r="U8" s="133"/>
      <c r="V8" s="134"/>
      <c r="W8" s="134"/>
      <c r="X8" s="134"/>
      <c r="Y8" s="134"/>
      <c r="Z8" s="134"/>
      <c r="AA8" s="134"/>
      <c r="AB8" s="134"/>
      <c r="AC8" s="134"/>
      <c r="AD8" s="134"/>
      <c r="AE8" s="134"/>
      <c r="AF8" s="135"/>
      <c r="AG8" s="121"/>
      <c r="AH8" s="121"/>
      <c r="AI8" s="121"/>
      <c r="AJ8" s="121"/>
      <c r="AK8" s="122"/>
    </row>
    <row r="9" spans="1:39" ht="15" customHeight="1" x14ac:dyDescent="0.4">
      <c r="L9" s="22" t="s">
        <v>57</v>
      </c>
      <c r="N9" s="26"/>
      <c r="O9" s="26"/>
      <c r="P9" s="84"/>
      <c r="Q9" s="26"/>
      <c r="R9" s="26"/>
      <c r="S9" s="27"/>
      <c r="T9" s="99">
        <v>5</v>
      </c>
      <c r="U9" s="123"/>
      <c r="V9" s="124"/>
      <c r="W9" s="124"/>
      <c r="X9" s="124"/>
      <c r="Y9" s="124"/>
      <c r="Z9" s="124"/>
      <c r="AA9" s="124"/>
      <c r="AB9" s="124"/>
      <c r="AC9" s="124"/>
      <c r="AD9" s="124"/>
      <c r="AE9" s="124"/>
      <c r="AF9" s="125"/>
      <c r="AG9" s="126"/>
      <c r="AH9" s="126"/>
      <c r="AI9" s="126"/>
      <c r="AJ9" s="126"/>
      <c r="AK9" s="127"/>
    </row>
    <row r="10" spans="1:39" ht="15" customHeight="1" x14ac:dyDescent="0.4">
      <c r="T10" s="111" t="s">
        <v>156</v>
      </c>
      <c r="U10" s="137" t="s">
        <v>141</v>
      </c>
      <c r="V10" s="137"/>
      <c r="W10" s="137"/>
      <c r="X10" s="137"/>
      <c r="Y10" s="137"/>
      <c r="Z10" s="137"/>
      <c r="AA10" s="137"/>
      <c r="AB10" s="137"/>
      <c r="AC10" s="137"/>
      <c r="AD10" s="137"/>
      <c r="AE10" s="137"/>
      <c r="AF10" s="138"/>
      <c r="AG10" s="100"/>
      <c r="AH10" s="101">
        <f>SUBTOTAL(9,AG5:AK9)</f>
        <v>0</v>
      </c>
      <c r="AI10" s="102"/>
      <c r="AJ10" s="102"/>
      <c r="AK10" s="103"/>
    </row>
    <row r="11" spans="1:39" ht="15" customHeight="1" x14ac:dyDescent="0.4">
      <c r="A11" s="29" t="s">
        <v>58</v>
      </c>
      <c r="B11" s="29"/>
      <c r="C11" s="29"/>
      <c r="D11" s="29"/>
      <c r="E11" s="29"/>
      <c r="F11" s="29"/>
      <c r="G11" s="29"/>
      <c r="H11" s="29"/>
      <c r="I11" s="29"/>
      <c r="J11" s="29"/>
      <c r="K11" s="29"/>
      <c r="L11" s="29"/>
      <c r="M11" s="29"/>
      <c r="N11" s="29"/>
      <c r="O11" s="29"/>
      <c r="P11" s="29"/>
      <c r="Q11" s="29"/>
      <c r="R11" s="29"/>
      <c r="S11" s="29"/>
      <c r="T11" s="111" t="s">
        <v>157</v>
      </c>
      <c r="U11" s="137" t="s">
        <v>154</v>
      </c>
      <c r="V11" s="137"/>
      <c r="W11" s="137"/>
      <c r="X11" s="137"/>
      <c r="Y11" s="137"/>
      <c r="Z11" s="137"/>
      <c r="AA11" s="137"/>
      <c r="AB11" s="137"/>
      <c r="AC11" s="137"/>
      <c r="AD11" s="137"/>
      <c r="AE11" s="137"/>
      <c r="AF11" s="138"/>
      <c r="AG11" s="100"/>
      <c r="AH11" s="101" t="str">
        <f>IF(H19*380=0,"",H19*380)</f>
        <v/>
      </c>
      <c r="AI11" s="102"/>
      <c r="AJ11" s="102"/>
      <c r="AK11" s="103"/>
    </row>
    <row r="12" spans="1:39" ht="15" customHeight="1" x14ac:dyDescent="0.4">
      <c r="T12" s="110" t="s">
        <v>147</v>
      </c>
      <c r="U12" s="105"/>
      <c r="V12" s="110" t="s">
        <v>145</v>
      </c>
      <c r="W12" s="105"/>
      <c r="X12" s="105"/>
      <c r="Y12" s="105"/>
      <c r="Z12" s="105"/>
      <c r="AA12" s="105"/>
      <c r="AB12" s="105"/>
      <c r="AC12" s="105"/>
      <c r="AD12" s="105"/>
      <c r="AE12" s="105"/>
      <c r="AF12" s="105"/>
      <c r="AG12" s="106"/>
      <c r="AH12" s="107"/>
      <c r="AI12" s="55"/>
      <c r="AJ12" s="55"/>
      <c r="AK12" s="108"/>
    </row>
    <row r="13" spans="1:39" ht="15" customHeight="1" x14ac:dyDescent="0.4">
      <c r="B13" s="22" t="s">
        <v>59</v>
      </c>
      <c r="T13" s="110"/>
      <c r="U13" s="105"/>
      <c r="V13" s="110"/>
      <c r="W13" s="105"/>
      <c r="X13" s="105"/>
      <c r="Y13" s="105"/>
      <c r="Z13" s="105"/>
      <c r="AA13" s="105"/>
      <c r="AB13" s="105"/>
      <c r="AC13" s="105"/>
      <c r="AD13" s="105"/>
      <c r="AE13" s="105"/>
      <c r="AF13" s="105"/>
      <c r="AG13" s="106"/>
      <c r="AH13" s="107"/>
      <c r="AI13" s="55"/>
      <c r="AJ13" s="55"/>
      <c r="AK13" s="108"/>
    </row>
    <row r="14" spans="1:39" ht="15" customHeight="1" x14ac:dyDescent="0.4">
      <c r="B14" s="22" t="s">
        <v>60</v>
      </c>
      <c r="T14" s="22" t="s">
        <v>155</v>
      </c>
      <c r="AK14" s="23" t="s">
        <v>96</v>
      </c>
    </row>
    <row r="15" spans="1:39" ht="15" customHeight="1" x14ac:dyDescent="0.4">
      <c r="T15" s="104"/>
      <c r="U15" s="94" t="s">
        <v>48</v>
      </c>
      <c r="V15" s="95"/>
      <c r="W15" s="96"/>
      <c r="X15" s="96"/>
      <c r="Y15" s="96"/>
      <c r="Z15" s="96"/>
      <c r="AA15" s="96"/>
      <c r="AB15" s="96"/>
      <c r="AC15" s="96"/>
      <c r="AD15" s="96"/>
      <c r="AE15" s="96"/>
      <c r="AF15" s="97"/>
      <c r="AG15" s="96" t="s">
        <v>49</v>
      </c>
      <c r="AH15" s="96"/>
      <c r="AI15" s="96"/>
      <c r="AJ15" s="96"/>
      <c r="AK15" s="98"/>
    </row>
    <row r="16" spans="1:39" ht="15" customHeight="1" x14ac:dyDescent="0.4">
      <c r="T16" s="93">
        <v>1</v>
      </c>
      <c r="U16" s="128"/>
      <c r="V16" s="129"/>
      <c r="W16" s="129"/>
      <c r="X16" s="129"/>
      <c r="Y16" s="129"/>
      <c r="Z16" s="129"/>
      <c r="AA16" s="129"/>
      <c r="AB16" s="129"/>
      <c r="AC16" s="129"/>
      <c r="AD16" s="129"/>
      <c r="AE16" s="129"/>
      <c r="AF16" s="130"/>
      <c r="AG16" s="131"/>
      <c r="AH16" s="131"/>
      <c r="AI16" s="131"/>
      <c r="AJ16" s="131"/>
      <c r="AK16" s="132"/>
    </row>
    <row r="17" spans="1:37" ht="15" customHeight="1" x14ac:dyDescent="0.4">
      <c r="A17" s="29" t="s">
        <v>61</v>
      </c>
      <c r="B17" s="29"/>
      <c r="C17" s="29"/>
      <c r="D17" s="29"/>
      <c r="E17" s="29"/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93">
        <v>2</v>
      </c>
      <c r="U17" s="133"/>
      <c r="V17" s="134"/>
      <c r="W17" s="134"/>
      <c r="X17" s="134"/>
      <c r="Y17" s="134"/>
      <c r="Z17" s="134"/>
      <c r="AA17" s="134"/>
      <c r="AB17" s="134"/>
      <c r="AC17" s="134"/>
      <c r="AD17" s="134"/>
      <c r="AE17" s="134"/>
      <c r="AF17" s="135"/>
      <c r="AG17" s="121"/>
      <c r="AH17" s="121"/>
      <c r="AI17" s="121"/>
      <c r="AJ17" s="121"/>
      <c r="AK17" s="122"/>
    </row>
    <row r="18" spans="1:37" ht="15" customHeight="1" x14ac:dyDescent="0.4">
      <c r="T18" s="93">
        <v>3</v>
      </c>
      <c r="U18" s="133"/>
      <c r="V18" s="134"/>
      <c r="W18" s="134"/>
      <c r="X18" s="134"/>
      <c r="Y18" s="134"/>
      <c r="Z18" s="134"/>
      <c r="AA18" s="134"/>
      <c r="AB18" s="134"/>
      <c r="AC18" s="134"/>
      <c r="AD18" s="134"/>
      <c r="AE18" s="134"/>
      <c r="AF18" s="135"/>
      <c r="AG18" s="121"/>
      <c r="AH18" s="121"/>
      <c r="AI18" s="121"/>
      <c r="AJ18" s="121"/>
      <c r="AK18" s="122"/>
    </row>
    <row r="19" spans="1:37" ht="15" customHeight="1" x14ac:dyDescent="0.4">
      <c r="A19" s="22" t="s">
        <v>168</v>
      </c>
      <c r="C19" s="30"/>
      <c r="G19" s="31"/>
      <c r="H19" s="86"/>
      <c r="I19" s="32"/>
      <c r="J19" s="32"/>
      <c r="K19" s="22" t="s">
        <v>46</v>
      </c>
      <c r="T19" s="93">
        <v>4</v>
      </c>
      <c r="U19" s="133"/>
      <c r="V19" s="134"/>
      <c r="W19" s="134"/>
      <c r="X19" s="134"/>
      <c r="Y19" s="134"/>
      <c r="Z19" s="134"/>
      <c r="AA19" s="134"/>
      <c r="AB19" s="134"/>
      <c r="AC19" s="134"/>
      <c r="AD19" s="134"/>
      <c r="AE19" s="134"/>
      <c r="AF19" s="135"/>
      <c r="AG19" s="121"/>
      <c r="AH19" s="121"/>
      <c r="AI19" s="121"/>
      <c r="AJ19" s="121"/>
      <c r="AK19" s="122"/>
    </row>
    <row r="20" spans="1:37" ht="15" customHeight="1" x14ac:dyDescent="0.4">
      <c r="H20" s="85"/>
      <c r="T20" s="99">
        <v>5</v>
      </c>
      <c r="U20" s="123"/>
      <c r="V20" s="124"/>
      <c r="W20" s="124"/>
      <c r="X20" s="124"/>
      <c r="Y20" s="124"/>
      <c r="Z20" s="124"/>
      <c r="AA20" s="124"/>
      <c r="AB20" s="124"/>
      <c r="AC20" s="124"/>
      <c r="AD20" s="124"/>
      <c r="AE20" s="124"/>
      <c r="AF20" s="125"/>
      <c r="AG20" s="126"/>
      <c r="AH20" s="126"/>
      <c r="AI20" s="126"/>
      <c r="AJ20" s="126"/>
      <c r="AK20" s="127"/>
    </row>
    <row r="21" spans="1:37" ht="17.25" customHeight="1" x14ac:dyDescent="0.4">
      <c r="A21" s="22" t="s">
        <v>169</v>
      </c>
      <c r="H21" s="86" t="str">
        <f>IF(AH45=0,"",AH45)</f>
        <v/>
      </c>
      <c r="I21" s="32"/>
      <c r="J21" s="32"/>
      <c r="K21" s="22" t="s">
        <v>47</v>
      </c>
      <c r="T21" s="111" t="s">
        <v>158</v>
      </c>
      <c r="U21" s="139" t="s">
        <v>142</v>
      </c>
      <c r="V21" s="139"/>
      <c r="W21" s="139"/>
      <c r="X21" s="139"/>
      <c r="Y21" s="139"/>
      <c r="Z21" s="139"/>
      <c r="AA21" s="139"/>
      <c r="AB21" s="139"/>
      <c r="AC21" s="139"/>
      <c r="AD21" s="139"/>
      <c r="AE21" s="139"/>
      <c r="AF21" s="140"/>
      <c r="AG21" s="100"/>
      <c r="AH21" s="101">
        <f>SUBTOTAL(9,AG16:AK20)</f>
        <v>0</v>
      </c>
      <c r="AI21" s="102"/>
      <c r="AJ21" s="102"/>
      <c r="AK21" s="103"/>
    </row>
    <row r="22" spans="1:37" ht="15" customHeight="1" x14ac:dyDescent="0.4">
      <c r="H22" s="34"/>
      <c r="I22" s="31"/>
      <c r="J22" s="31"/>
      <c r="T22" s="111" t="s">
        <v>159</v>
      </c>
      <c r="U22" s="139" t="s">
        <v>177</v>
      </c>
      <c r="V22" s="139"/>
      <c r="W22" s="139"/>
      <c r="X22" s="139"/>
      <c r="Y22" s="139"/>
      <c r="Z22" s="139"/>
      <c r="AA22" s="139"/>
      <c r="AB22" s="139"/>
      <c r="AC22" s="139"/>
      <c r="AD22" s="139"/>
      <c r="AE22" s="139"/>
      <c r="AF22" s="140"/>
      <c r="AG22" s="100"/>
      <c r="AH22" s="101">
        <f>AH21+MIN(AH10,AH11)</f>
        <v>0</v>
      </c>
      <c r="AI22" s="102"/>
      <c r="AJ22" s="102"/>
      <c r="AK22" s="103"/>
    </row>
    <row r="23" spans="1:37" ht="15" customHeight="1" x14ac:dyDescent="0.4">
      <c r="H23" s="34"/>
      <c r="I23" s="31"/>
      <c r="J23" s="31"/>
      <c r="T23" s="111" t="s">
        <v>160</v>
      </c>
      <c r="U23" s="139" t="s">
        <v>161</v>
      </c>
      <c r="V23" s="139"/>
      <c r="W23" s="139"/>
      <c r="X23" s="139"/>
      <c r="Y23" s="139"/>
      <c r="Z23" s="139"/>
      <c r="AA23" s="139"/>
      <c r="AB23" s="139"/>
      <c r="AC23" s="139"/>
      <c r="AD23" s="139"/>
      <c r="AE23" s="139"/>
      <c r="AF23" s="140"/>
      <c r="AG23" s="100"/>
      <c r="AH23" s="101" t="str">
        <f>IFERROR(VLOOKUP(AM3,限度額!A:D,3,0),"")</f>
        <v/>
      </c>
      <c r="AI23" s="102"/>
      <c r="AJ23" s="102"/>
      <c r="AK23" s="103"/>
    </row>
    <row r="24" spans="1:37" ht="15" customHeight="1" x14ac:dyDescent="0.4">
      <c r="T24" s="110" t="s">
        <v>146</v>
      </c>
      <c r="U24" s="105"/>
      <c r="V24" s="110" t="s">
        <v>148</v>
      </c>
      <c r="W24" s="105"/>
      <c r="X24" s="105"/>
      <c r="Y24" s="105"/>
      <c r="Z24" s="105"/>
      <c r="AA24" s="105"/>
      <c r="AB24" s="105"/>
      <c r="AC24" s="105"/>
      <c r="AD24" s="105"/>
      <c r="AE24" s="105"/>
      <c r="AF24" s="105"/>
      <c r="AG24" s="106"/>
      <c r="AH24" s="107"/>
      <c r="AI24" s="55"/>
      <c r="AJ24" s="55"/>
      <c r="AK24" s="108"/>
    </row>
    <row r="25" spans="1:37" ht="15" customHeight="1" x14ac:dyDescent="0.4">
      <c r="T25" s="109"/>
      <c r="U25" s="105"/>
      <c r="V25" s="110" t="s">
        <v>149</v>
      </c>
      <c r="W25" s="105"/>
      <c r="X25" s="105"/>
      <c r="Y25" s="105"/>
      <c r="Z25" s="105"/>
      <c r="AA25" s="105"/>
      <c r="AB25" s="105"/>
      <c r="AC25" s="105"/>
      <c r="AD25" s="105"/>
      <c r="AE25" s="105"/>
      <c r="AF25" s="105"/>
      <c r="AG25" s="106"/>
      <c r="AH25" s="107"/>
      <c r="AI25" s="55"/>
      <c r="AJ25" s="55"/>
      <c r="AK25" s="108"/>
    </row>
    <row r="26" spans="1:37" ht="15" customHeight="1" x14ac:dyDescent="0.4">
      <c r="A26" s="29" t="s">
        <v>63</v>
      </c>
      <c r="B26" s="29"/>
      <c r="C26" s="29"/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109"/>
      <c r="U26" s="105"/>
      <c r="V26" s="110"/>
      <c r="W26" s="105"/>
      <c r="X26" s="105"/>
      <c r="Y26" s="105"/>
      <c r="Z26" s="105"/>
      <c r="AA26" s="105"/>
      <c r="AB26" s="105"/>
      <c r="AC26" s="105"/>
      <c r="AD26" s="105"/>
      <c r="AE26" s="105"/>
      <c r="AF26" s="105"/>
      <c r="AG26" s="106"/>
      <c r="AH26" s="107"/>
      <c r="AI26" s="55"/>
      <c r="AJ26" s="55"/>
      <c r="AK26" s="108"/>
    </row>
    <row r="27" spans="1:37" ht="15" customHeight="1" x14ac:dyDescent="0.4">
      <c r="T27" s="22" t="s">
        <v>138</v>
      </c>
      <c r="AK27" s="23" t="s">
        <v>96</v>
      </c>
    </row>
    <row r="28" spans="1:37" ht="15" customHeight="1" x14ac:dyDescent="0.4">
      <c r="A28" s="22" t="s">
        <v>124</v>
      </c>
      <c r="T28" s="104"/>
      <c r="U28" s="94" t="s">
        <v>139</v>
      </c>
      <c r="V28" s="95"/>
      <c r="W28" s="96"/>
      <c r="X28" s="96"/>
      <c r="Y28" s="96"/>
      <c r="Z28" s="96"/>
      <c r="AA28" s="96"/>
      <c r="AB28" s="96"/>
      <c r="AC28" s="96"/>
      <c r="AD28" s="96"/>
      <c r="AE28" s="96"/>
      <c r="AF28" s="97"/>
      <c r="AG28" s="96" t="s">
        <v>49</v>
      </c>
      <c r="AH28" s="96"/>
      <c r="AI28" s="96"/>
      <c r="AJ28" s="96"/>
      <c r="AK28" s="98"/>
    </row>
    <row r="29" spans="1:37" ht="15" customHeight="1" x14ac:dyDescent="0.4">
      <c r="T29" s="93">
        <v>1</v>
      </c>
      <c r="U29" s="128"/>
      <c r="V29" s="129"/>
      <c r="W29" s="129"/>
      <c r="X29" s="129"/>
      <c r="Y29" s="129"/>
      <c r="Z29" s="129"/>
      <c r="AA29" s="129"/>
      <c r="AB29" s="129"/>
      <c r="AC29" s="129"/>
      <c r="AD29" s="129"/>
      <c r="AE29" s="129"/>
      <c r="AF29" s="130"/>
      <c r="AG29" s="131"/>
      <c r="AH29" s="131"/>
      <c r="AI29" s="131"/>
      <c r="AJ29" s="131"/>
      <c r="AK29" s="132"/>
    </row>
    <row r="30" spans="1:37" ht="15" customHeight="1" x14ac:dyDescent="0.4">
      <c r="A30" s="22" t="s">
        <v>125</v>
      </c>
      <c r="T30" s="93">
        <v>2</v>
      </c>
      <c r="U30" s="133"/>
      <c r="V30" s="134"/>
      <c r="W30" s="134"/>
      <c r="X30" s="134"/>
      <c r="Y30" s="134"/>
      <c r="Z30" s="134"/>
      <c r="AA30" s="134"/>
      <c r="AB30" s="134"/>
      <c r="AC30" s="134"/>
      <c r="AD30" s="134"/>
      <c r="AE30" s="134"/>
      <c r="AF30" s="135"/>
      <c r="AG30" s="121"/>
      <c r="AH30" s="121"/>
      <c r="AI30" s="121"/>
      <c r="AJ30" s="121"/>
      <c r="AK30" s="122"/>
    </row>
    <row r="31" spans="1:37" ht="17.25" customHeight="1" x14ac:dyDescent="0.4">
      <c r="T31" s="93">
        <v>3</v>
      </c>
      <c r="U31" s="133"/>
      <c r="V31" s="134"/>
      <c r="W31" s="134"/>
      <c r="X31" s="134"/>
      <c r="Y31" s="134"/>
      <c r="Z31" s="134"/>
      <c r="AA31" s="134"/>
      <c r="AB31" s="134"/>
      <c r="AC31" s="134"/>
      <c r="AD31" s="134"/>
      <c r="AE31" s="134"/>
      <c r="AF31" s="135"/>
      <c r="AG31" s="121"/>
      <c r="AH31" s="121"/>
      <c r="AI31" s="121"/>
      <c r="AJ31" s="121"/>
      <c r="AK31" s="122"/>
    </row>
    <row r="32" spans="1:37" ht="15" customHeight="1" x14ac:dyDescent="0.4">
      <c r="T32" s="93">
        <v>4</v>
      </c>
      <c r="U32" s="133"/>
      <c r="V32" s="134"/>
      <c r="W32" s="134"/>
      <c r="X32" s="134"/>
      <c r="Y32" s="134"/>
      <c r="Z32" s="134"/>
      <c r="AA32" s="134"/>
      <c r="AB32" s="134"/>
      <c r="AC32" s="134"/>
      <c r="AD32" s="134"/>
      <c r="AE32" s="134"/>
      <c r="AF32" s="135"/>
      <c r="AG32" s="121"/>
      <c r="AH32" s="121"/>
      <c r="AI32" s="121"/>
      <c r="AJ32" s="121"/>
      <c r="AK32" s="122"/>
    </row>
    <row r="33" spans="20:37" ht="15" customHeight="1" x14ac:dyDescent="0.4">
      <c r="T33" s="99">
        <v>5</v>
      </c>
      <c r="U33" s="123"/>
      <c r="V33" s="124"/>
      <c r="W33" s="124"/>
      <c r="X33" s="124"/>
      <c r="Y33" s="124"/>
      <c r="Z33" s="124"/>
      <c r="AA33" s="124"/>
      <c r="AB33" s="124"/>
      <c r="AC33" s="124"/>
      <c r="AD33" s="124"/>
      <c r="AE33" s="124"/>
      <c r="AF33" s="125"/>
      <c r="AG33" s="126"/>
      <c r="AH33" s="126"/>
      <c r="AI33" s="126"/>
      <c r="AJ33" s="126"/>
      <c r="AK33" s="127"/>
    </row>
    <row r="34" spans="20:37" ht="15" customHeight="1" x14ac:dyDescent="0.4">
      <c r="T34" s="111" t="s">
        <v>162</v>
      </c>
      <c r="U34" s="137" t="s">
        <v>143</v>
      </c>
      <c r="V34" s="137"/>
      <c r="W34" s="137"/>
      <c r="X34" s="137"/>
      <c r="Y34" s="137"/>
      <c r="Z34" s="137"/>
      <c r="AA34" s="137"/>
      <c r="AB34" s="137"/>
      <c r="AC34" s="137"/>
      <c r="AD34" s="137"/>
      <c r="AE34" s="137"/>
      <c r="AF34" s="138"/>
      <c r="AG34" s="100"/>
      <c r="AH34" s="101">
        <f>SUBTOTAL(9,AG29:AK33)</f>
        <v>0</v>
      </c>
      <c r="AI34" s="102"/>
      <c r="AJ34" s="102"/>
      <c r="AK34" s="103"/>
    </row>
    <row r="35" spans="20:37" ht="15" customHeight="1" x14ac:dyDescent="0.4">
      <c r="T35" s="111" t="s">
        <v>163</v>
      </c>
      <c r="U35" s="137" t="s">
        <v>144</v>
      </c>
      <c r="V35" s="137"/>
      <c r="W35" s="137"/>
      <c r="X35" s="137"/>
      <c r="Y35" s="137"/>
      <c r="Z35" s="137"/>
      <c r="AA35" s="137"/>
      <c r="AB35" s="137"/>
      <c r="AC35" s="137"/>
      <c r="AD35" s="137"/>
      <c r="AE35" s="137"/>
      <c r="AF35" s="138"/>
      <c r="AG35" s="100"/>
      <c r="AH35" s="101" t="str">
        <f>IFERROR(VLOOKUP(AM3,限度額!A:E,5,0),"")</f>
        <v/>
      </c>
      <c r="AI35" s="102"/>
      <c r="AJ35" s="102"/>
      <c r="AK35" s="103"/>
    </row>
    <row r="36" spans="20:37" ht="15" customHeight="1" x14ac:dyDescent="0.4">
      <c r="T36" s="110" t="s">
        <v>150</v>
      </c>
      <c r="U36" s="105"/>
      <c r="V36" s="110" t="s">
        <v>152</v>
      </c>
      <c r="W36" s="105"/>
      <c r="X36" s="105"/>
      <c r="Y36" s="105"/>
      <c r="Z36" s="105"/>
      <c r="AA36" s="105"/>
      <c r="AB36" s="105"/>
      <c r="AC36" s="105"/>
      <c r="AD36" s="105"/>
      <c r="AE36" s="105"/>
      <c r="AF36" s="105"/>
      <c r="AG36" s="106"/>
      <c r="AH36" s="107"/>
      <c r="AI36" s="55"/>
      <c r="AJ36" s="55"/>
      <c r="AK36" s="108"/>
    </row>
    <row r="37" spans="20:37" ht="15" customHeight="1" x14ac:dyDescent="0.4">
      <c r="T37" s="105"/>
      <c r="U37" s="105"/>
      <c r="V37" s="110" t="s">
        <v>151</v>
      </c>
      <c r="W37" s="105"/>
      <c r="X37" s="105"/>
      <c r="Y37" s="105"/>
      <c r="Z37" s="105"/>
      <c r="AA37" s="105"/>
      <c r="AB37" s="105"/>
      <c r="AC37" s="105"/>
      <c r="AD37" s="105"/>
      <c r="AE37" s="105"/>
      <c r="AF37" s="105"/>
      <c r="AG37" s="106"/>
      <c r="AH37" s="107"/>
      <c r="AI37" s="55"/>
      <c r="AJ37" s="55"/>
      <c r="AK37" s="108"/>
    </row>
    <row r="38" spans="20:37" ht="15" customHeight="1" x14ac:dyDescent="0.4">
      <c r="T38" s="105"/>
      <c r="U38" s="105"/>
      <c r="V38" s="105"/>
      <c r="W38" s="105"/>
      <c r="X38" s="105"/>
      <c r="Y38" s="105"/>
      <c r="Z38" s="105"/>
      <c r="AA38" s="105"/>
      <c r="AB38" s="105"/>
      <c r="AC38" s="105"/>
      <c r="AD38" s="105"/>
      <c r="AE38" s="105"/>
      <c r="AF38" s="105"/>
      <c r="AG38" s="106"/>
      <c r="AH38" s="107"/>
      <c r="AI38" s="55"/>
      <c r="AJ38" s="55"/>
      <c r="AK38" s="108"/>
    </row>
    <row r="39" spans="20:37" ht="15" customHeight="1" x14ac:dyDescent="0.4">
      <c r="T39" s="146" t="s">
        <v>164</v>
      </c>
      <c r="U39" s="141" t="s">
        <v>178</v>
      </c>
      <c r="V39" s="142"/>
      <c r="W39" s="142"/>
      <c r="X39" s="142"/>
      <c r="Y39" s="142"/>
      <c r="Z39" s="142"/>
      <c r="AA39" s="142"/>
      <c r="AB39" s="142"/>
      <c r="AC39" s="142"/>
      <c r="AD39" s="142"/>
      <c r="AE39" s="142"/>
      <c r="AF39" s="143"/>
      <c r="AG39" s="113"/>
      <c r="AH39" s="114">
        <f>MIN(AH22,AH23)+AH34</f>
        <v>0</v>
      </c>
      <c r="AI39" s="115"/>
      <c r="AJ39" s="115"/>
      <c r="AK39" s="116"/>
    </row>
    <row r="40" spans="20:37" ht="15" customHeight="1" x14ac:dyDescent="0.4">
      <c r="T40" s="147"/>
      <c r="U40" s="144"/>
      <c r="V40" s="144"/>
      <c r="W40" s="144"/>
      <c r="X40" s="144"/>
      <c r="Y40" s="144"/>
      <c r="Z40" s="144"/>
      <c r="AA40" s="144"/>
      <c r="AB40" s="144"/>
      <c r="AC40" s="144"/>
      <c r="AD40" s="144"/>
      <c r="AE40" s="144"/>
      <c r="AF40" s="145"/>
      <c r="AG40" s="117"/>
      <c r="AH40" s="118"/>
      <c r="AI40" s="119"/>
      <c r="AJ40" s="119"/>
      <c r="AK40" s="120"/>
    </row>
    <row r="41" spans="20:37" ht="15" customHeight="1" x14ac:dyDescent="0.4">
      <c r="T41" s="111" t="s">
        <v>165</v>
      </c>
      <c r="U41" s="148" t="s">
        <v>179</v>
      </c>
      <c r="V41" s="148"/>
      <c r="W41" s="148"/>
      <c r="X41" s="148"/>
      <c r="Y41" s="148"/>
      <c r="Z41" s="148"/>
      <c r="AA41" s="148"/>
      <c r="AB41" s="148"/>
      <c r="AC41" s="148"/>
      <c r="AD41" s="148"/>
      <c r="AE41" s="148"/>
      <c r="AF41" s="149"/>
      <c r="AG41" s="100"/>
      <c r="AH41" s="101" t="str">
        <f>IFERROR(IF(AH34&gt;0,AH23+AH35,AH23),"")</f>
        <v/>
      </c>
      <c r="AI41" s="102"/>
      <c r="AJ41" s="102"/>
      <c r="AK41" s="103"/>
    </row>
    <row r="42" spans="20:37" ht="15" customHeight="1" x14ac:dyDescent="0.4">
      <c r="T42" s="110" t="s">
        <v>186</v>
      </c>
      <c r="U42" s="105"/>
      <c r="V42" s="110"/>
      <c r="W42" s="112"/>
      <c r="X42" s="112"/>
      <c r="Y42" s="112"/>
      <c r="Z42" s="112"/>
      <c r="AA42" s="112"/>
      <c r="AB42" s="112"/>
      <c r="AC42" s="112"/>
      <c r="AD42" s="112"/>
      <c r="AE42" s="112"/>
      <c r="AF42" s="112"/>
      <c r="AG42" s="106"/>
      <c r="AH42" s="107"/>
      <c r="AI42" s="55"/>
      <c r="AJ42" s="55"/>
      <c r="AK42" s="108"/>
    </row>
    <row r="43" spans="20:37" ht="15" customHeight="1" x14ac:dyDescent="0.4">
      <c r="T43" s="106"/>
      <c r="U43" s="112"/>
      <c r="V43" s="110"/>
      <c r="W43" s="112"/>
      <c r="X43" s="112"/>
      <c r="Y43" s="112"/>
      <c r="Z43" s="112"/>
      <c r="AA43" s="112"/>
      <c r="AB43" s="112"/>
      <c r="AC43" s="112"/>
      <c r="AD43" s="112"/>
      <c r="AE43" s="112"/>
      <c r="AF43" s="112"/>
      <c r="AG43" s="106"/>
      <c r="AH43" s="107"/>
      <c r="AI43" s="55"/>
      <c r="AJ43" s="55"/>
      <c r="AK43" s="108"/>
    </row>
    <row r="44" spans="20:37" ht="15" customHeight="1" x14ac:dyDescent="0.4">
      <c r="T44" s="105"/>
      <c r="U44" s="105"/>
      <c r="V44" s="105"/>
      <c r="W44" s="105"/>
      <c r="X44" s="105"/>
      <c r="Y44" s="105"/>
      <c r="Z44" s="105"/>
      <c r="AA44" s="105"/>
      <c r="AB44" s="105"/>
      <c r="AC44" s="105"/>
      <c r="AD44" s="105"/>
      <c r="AE44" s="105"/>
      <c r="AF44" s="105"/>
      <c r="AG44" s="106"/>
      <c r="AH44" s="107"/>
      <c r="AI44" s="55"/>
      <c r="AJ44" s="55"/>
      <c r="AK44" s="108"/>
    </row>
    <row r="45" spans="20:37" ht="15" customHeight="1" x14ac:dyDescent="0.4">
      <c r="T45" s="111" t="s">
        <v>166</v>
      </c>
      <c r="U45" s="137" t="s">
        <v>167</v>
      </c>
      <c r="V45" s="137"/>
      <c r="W45" s="137"/>
      <c r="X45" s="137"/>
      <c r="Y45" s="137"/>
      <c r="Z45" s="137"/>
      <c r="AA45" s="137"/>
      <c r="AB45" s="137"/>
      <c r="AC45" s="137"/>
      <c r="AD45" s="137"/>
      <c r="AE45" s="137"/>
      <c r="AF45" s="138"/>
      <c r="AG45" s="100"/>
      <c r="AH45" s="101">
        <f>MIN(AH39,AH41)*1/2</f>
        <v>0</v>
      </c>
      <c r="AI45" s="102"/>
      <c r="AJ45" s="102"/>
      <c r="AK45" s="103"/>
    </row>
    <row r="46" spans="20:37" ht="15" customHeight="1" x14ac:dyDescent="0.4">
      <c r="T46" s="105"/>
      <c r="U46" s="105"/>
      <c r="V46" s="105"/>
      <c r="W46" s="105"/>
      <c r="X46" s="105"/>
      <c r="Y46" s="105"/>
      <c r="Z46" s="105"/>
      <c r="AA46" s="105"/>
      <c r="AB46" s="105"/>
      <c r="AC46" s="105"/>
      <c r="AD46" s="105"/>
      <c r="AE46" s="105"/>
      <c r="AF46" s="105"/>
      <c r="AG46" s="106"/>
      <c r="AH46" s="107"/>
      <c r="AI46" s="55"/>
      <c r="AJ46" s="55"/>
      <c r="AK46" s="108"/>
    </row>
    <row r="47" spans="20:37" ht="15" customHeight="1" x14ac:dyDescent="0.4">
      <c r="T47" s="105"/>
      <c r="U47" s="105"/>
      <c r="V47" s="105"/>
      <c r="W47" s="105"/>
      <c r="X47" s="105"/>
      <c r="Y47" s="105"/>
      <c r="Z47" s="105"/>
      <c r="AA47" s="105"/>
      <c r="AB47" s="105"/>
      <c r="AC47" s="105"/>
      <c r="AD47" s="105"/>
      <c r="AE47" s="105"/>
      <c r="AF47" s="105"/>
      <c r="AG47" s="106"/>
      <c r="AH47" s="107"/>
      <c r="AI47" s="55"/>
      <c r="AJ47" s="55"/>
      <c r="AK47" s="108"/>
    </row>
    <row r="48" spans="20:37" ht="15" customHeight="1" x14ac:dyDescent="0.4">
      <c r="T48" s="105"/>
      <c r="U48" s="105"/>
      <c r="V48" s="105"/>
      <c r="W48" s="105"/>
      <c r="X48" s="105"/>
      <c r="Y48" s="105"/>
      <c r="Z48" s="105"/>
      <c r="AA48" s="105"/>
      <c r="AB48" s="105"/>
      <c r="AC48" s="105"/>
      <c r="AD48" s="105"/>
      <c r="AE48" s="105"/>
      <c r="AF48" s="105"/>
      <c r="AG48" s="106"/>
      <c r="AH48" s="107"/>
      <c r="AI48" s="55"/>
      <c r="AJ48" s="55"/>
      <c r="AK48" s="108"/>
    </row>
    <row r="49" spans="20:37" ht="15" customHeight="1" x14ac:dyDescent="0.4">
      <c r="T49" s="105"/>
      <c r="U49" s="105"/>
      <c r="V49" s="105"/>
      <c r="W49" s="105"/>
      <c r="X49" s="105"/>
      <c r="Y49" s="105"/>
      <c r="Z49" s="105"/>
      <c r="AA49" s="105"/>
      <c r="AB49" s="105"/>
      <c r="AC49" s="105"/>
      <c r="AD49" s="105"/>
      <c r="AE49" s="105"/>
      <c r="AF49" s="105"/>
      <c r="AG49" s="106"/>
      <c r="AH49" s="107"/>
      <c r="AI49" s="55"/>
      <c r="AJ49" s="55"/>
      <c r="AK49" s="108"/>
    </row>
    <row r="50" spans="20:37" ht="15" customHeight="1" x14ac:dyDescent="0.4"/>
    <row r="51" spans="20:37" ht="15" customHeight="1" x14ac:dyDescent="0.4"/>
    <row r="52" spans="20:37" ht="15" customHeight="1" x14ac:dyDescent="0.4"/>
    <row r="53" spans="20:37" ht="15" customHeight="1" x14ac:dyDescent="0.4"/>
    <row r="54" spans="20:37" ht="15" customHeight="1" x14ac:dyDescent="0.4"/>
    <row r="55" spans="20:37" ht="15" customHeight="1" x14ac:dyDescent="0.4"/>
    <row r="56" spans="20:37" ht="15" customHeight="1" x14ac:dyDescent="0.4"/>
    <row r="57" spans="20:37" ht="15" customHeight="1" x14ac:dyDescent="0.4"/>
    <row r="58" spans="20:37" ht="15" customHeight="1" x14ac:dyDescent="0.4"/>
    <row r="59" spans="20:37" ht="15" customHeight="1" x14ac:dyDescent="0.4"/>
    <row r="60" spans="20:37" ht="15" customHeight="1" x14ac:dyDescent="0.4"/>
    <row r="61" spans="20:37" ht="15" customHeight="1" x14ac:dyDescent="0.4"/>
    <row r="62" spans="20:37" ht="15" customHeight="1" x14ac:dyDescent="0.4"/>
    <row r="63" spans="20:37" ht="15" customHeight="1" x14ac:dyDescent="0.4"/>
  </sheetData>
  <mergeCells count="42">
    <mergeCell ref="U39:AF40"/>
    <mergeCell ref="T39:T40"/>
    <mergeCell ref="U41:AF41"/>
    <mergeCell ref="U45:AF45"/>
    <mergeCell ref="U18:AF18"/>
    <mergeCell ref="U23:AF23"/>
    <mergeCell ref="U34:AF34"/>
    <mergeCell ref="U35:AF35"/>
    <mergeCell ref="U32:AF32"/>
    <mergeCell ref="AG18:AK18"/>
    <mergeCell ref="U10:AF10"/>
    <mergeCell ref="U11:AF11"/>
    <mergeCell ref="U21:AF21"/>
    <mergeCell ref="U22:AF22"/>
    <mergeCell ref="U19:AF19"/>
    <mergeCell ref="AG19:AK19"/>
    <mergeCell ref="U20:AF20"/>
    <mergeCell ref="AG20:AK20"/>
    <mergeCell ref="I1:J2"/>
    <mergeCell ref="U16:AF16"/>
    <mergeCell ref="AG16:AK16"/>
    <mergeCell ref="U17:AF17"/>
    <mergeCell ref="AG17:AK17"/>
    <mergeCell ref="U6:AF6"/>
    <mergeCell ref="AG6:AK6"/>
    <mergeCell ref="U7:AF7"/>
    <mergeCell ref="U5:AF5"/>
    <mergeCell ref="AG5:AK5"/>
    <mergeCell ref="AG7:AK7"/>
    <mergeCell ref="U8:AF8"/>
    <mergeCell ref="AG8:AK8"/>
    <mergeCell ref="U9:AF9"/>
    <mergeCell ref="AG9:AK9"/>
    <mergeCell ref="AG32:AK32"/>
    <mergeCell ref="U33:AF33"/>
    <mergeCell ref="AG33:AK33"/>
    <mergeCell ref="U29:AF29"/>
    <mergeCell ref="AG29:AK29"/>
    <mergeCell ref="U30:AF30"/>
    <mergeCell ref="AG30:AK30"/>
    <mergeCell ref="U31:AF31"/>
    <mergeCell ref="AG31:AK31"/>
  </mergeCells>
  <phoneticPr fontId="2"/>
  <conditionalFormatting sqref="P4">
    <cfRule type="cellIs" dxfId="44" priority="11" operator="equal">
      <formula>""</formula>
    </cfRule>
    <cfRule type="expression" dxfId="43" priority="12">
      <formula>P4="　"</formula>
    </cfRule>
  </conditionalFormatting>
  <conditionalFormatting sqref="P5">
    <cfRule type="cellIs" dxfId="42" priority="10" operator="equal">
      <formula>""</formula>
    </cfRule>
  </conditionalFormatting>
  <conditionalFormatting sqref="P6">
    <cfRule type="cellIs" dxfId="41" priority="9" operator="equal">
      <formula>""</formula>
    </cfRule>
  </conditionalFormatting>
  <conditionalFormatting sqref="P7">
    <cfRule type="cellIs" dxfId="40" priority="8" operator="equal">
      <formula>""</formula>
    </cfRule>
  </conditionalFormatting>
  <conditionalFormatting sqref="P9">
    <cfRule type="cellIs" dxfId="39" priority="7" operator="equal">
      <formula>""</formula>
    </cfRule>
  </conditionalFormatting>
  <conditionalFormatting sqref="H19">
    <cfRule type="cellIs" dxfId="38" priority="6" operator="equal">
      <formula>""</formula>
    </cfRule>
  </conditionalFormatting>
  <conditionalFormatting sqref="H21">
    <cfRule type="cellIs" dxfId="37" priority="1" operator="equal">
      <formula>""</formula>
    </cfRule>
  </conditionalFormatting>
  <printOptions horizontalCentered="1"/>
  <pageMargins left="0.23622047244094491" right="0.23622047244094491" top="0.74803149606299213" bottom="0.74803149606299213" header="0.31496062992125984" footer="0.31496062992125984"/>
  <pageSetup paperSize="9" orientation="portrait" r:id="rId1"/>
  <headerFooter>
    <oddHeader>&amp;L資料２</oddHead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5" r:id="rId4" name="Check Box 1">
              <controlPr defaultSize="0" autoFill="0" autoLine="0" autoPict="0">
                <anchor moveWithCells="1">
                  <from>
                    <xdr:col>0</xdr:col>
                    <xdr:colOff>28575</xdr:colOff>
                    <xdr:row>26</xdr:row>
                    <xdr:rowOff>161925</xdr:rowOff>
                  </from>
                  <to>
                    <xdr:col>0</xdr:col>
                    <xdr:colOff>333375</xdr:colOff>
                    <xdr:row>28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6" r:id="rId5" name="Check Box 2">
              <controlPr defaultSize="0" autoFill="0" autoLine="0" autoPict="0">
                <anchor moveWithCells="1">
                  <from>
                    <xdr:col>0</xdr:col>
                    <xdr:colOff>28575</xdr:colOff>
                    <xdr:row>28</xdr:row>
                    <xdr:rowOff>161925</xdr:rowOff>
                  </from>
                  <to>
                    <xdr:col>0</xdr:col>
                    <xdr:colOff>333375</xdr:colOff>
                    <xdr:row>30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055840-B0F1-4223-AA06-FC9F038DC7F0}">
  <sheetPr>
    <tabColor theme="4" tint="0.79998168889431442"/>
  </sheetPr>
  <dimension ref="A1:AM63"/>
  <sheetViews>
    <sheetView view="pageBreakPreview" zoomScaleNormal="100" zoomScaleSheetLayoutView="100" workbookViewId="0"/>
  </sheetViews>
  <sheetFormatPr defaultRowHeight="14.25" x14ac:dyDescent="0.4"/>
  <cols>
    <col min="1" max="37" width="4.625" style="22" customWidth="1"/>
    <col min="38" max="16384" width="9" style="22"/>
  </cols>
  <sheetData>
    <row r="1" spans="1:39" ht="15" customHeight="1" x14ac:dyDescent="0.4">
      <c r="I1" s="136"/>
      <c r="J1" s="136"/>
      <c r="S1" s="23" t="s">
        <v>51</v>
      </c>
      <c r="T1" s="29" t="s">
        <v>140</v>
      </c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  <c r="AF1" s="29"/>
      <c r="AG1" s="29"/>
      <c r="AH1" s="29"/>
      <c r="AI1" s="29"/>
      <c r="AJ1" s="29"/>
      <c r="AK1" s="29"/>
    </row>
    <row r="2" spans="1:39" ht="15" customHeight="1" x14ac:dyDescent="0.4">
      <c r="I2" s="136"/>
      <c r="J2" s="136"/>
      <c r="S2" s="23"/>
    </row>
    <row r="3" spans="1:39" ht="15" customHeight="1" x14ac:dyDescent="0.4">
      <c r="T3" s="22" t="s">
        <v>153</v>
      </c>
      <c r="AK3" s="23" t="s">
        <v>96</v>
      </c>
      <c r="AM3" s="22" t="str">
        <f>IF(H19="","",IF(H19&lt;=50,"A",IF(H19&lt;=100,"B",IF(H19&lt;=150,"C",IF(H19&lt;=200,"D",IF(H19&lt;=250,"E",IF(H19&lt;=300,"F",IF(H19&lt;=350,"G",IF(H19&lt;=400,"H",IF(H19&lt;=450,"I",IF(H19&lt;=500,"J",IF(H19&lt;=550,"K",IF(H19&lt;=600,"L",IF(H19&lt;=650,"M",IF(H19&lt;=700,"N",IF(H19&lt;=750,"O",IF(H19&lt;=800,"P",IF(H19&lt;=850,"Q",IF(H19&lt;=900,"R",IF(H19&lt;=950,"S",IF(H19&lt;=1000,"T",IF(H19&lt;=1050,"U",IF(H19&lt;=1100,"V",IF(H19&lt;=1150,"W",IF(H19&lt;=1200,"X",IF(H19&lt;=1250,"Y",IF(H19&lt;=1300,"Z",IF(H19&lt;=1350,"AA",IF(H19&lt;=1400,"AB",IF(H19&lt;=1450,"AC",IF(H19&lt;=1500,"AD","AE")))))))))))))))))))))))))))))))</f>
        <v>F</v>
      </c>
    </row>
    <row r="4" spans="1:39" ht="15" customHeight="1" x14ac:dyDescent="0.4">
      <c r="B4" s="22" t="s">
        <v>52</v>
      </c>
      <c r="L4" s="22" t="s">
        <v>53</v>
      </c>
      <c r="N4" s="24"/>
      <c r="O4" s="24"/>
      <c r="P4" s="84"/>
      <c r="Q4" s="24"/>
      <c r="R4" s="24"/>
      <c r="S4" s="25"/>
      <c r="T4" s="104"/>
      <c r="U4" s="94" t="s">
        <v>137</v>
      </c>
      <c r="V4" s="95"/>
      <c r="W4" s="96"/>
      <c r="X4" s="96"/>
      <c r="Y4" s="96"/>
      <c r="Z4" s="96"/>
      <c r="AA4" s="96"/>
      <c r="AB4" s="96"/>
      <c r="AC4" s="96"/>
      <c r="AD4" s="96"/>
      <c r="AE4" s="96"/>
      <c r="AF4" s="97"/>
      <c r="AG4" s="96" t="s">
        <v>49</v>
      </c>
      <c r="AH4" s="96"/>
      <c r="AI4" s="96"/>
      <c r="AJ4" s="96"/>
      <c r="AK4" s="98"/>
    </row>
    <row r="5" spans="1:39" ht="15" customHeight="1" x14ac:dyDescent="0.4">
      <c r="J5" s="22" t="s">
        <v>54</v>
      </c>
      <c r="N5" s="26"/>
      <c r="O5" s="26"/>
      <c r="P5" s="84"/>
      <c r="Q5" s="26"/>
      <c r="R5" s="26"/>
      <c r="S5" s="27"/>
      <c r="T5" s="93">
        <v>1</v>
      </c>
      <c r="U5" s="128" t="s">
        <v>180</v>
      </c>
      <c r="V5" s="129"/>
      <c r="W5" s="129"/>
      <c r="X5" s="129"/>
      <c r="Y5" s="129"/>
      <c r="Z5" s="129"/>
      <c r="AA5" s="129"/>
      <c r="AB5" s="129"/>
      <c r="AC5" s="129"/>
      <c r="AD5" s="129"/>
      <c r="AE5" s="129"/>
      <c r="AF5" s="130"/>
      <c r="AG5" s="131">
        <v>50000</v>
      </c>
      <c r="AH5" s="131"/>
      <c r="AI5" s="131"/>
      <c r="AJ5" s="131"/>
      <c r="AK5" s="132"/>
    </row>
    <row r="6" spans="1:39" ht="15" customHeight="1" x14ac:dyDescent="0.4">
      <c r="M6" s="22" t="s">
        <v>55</v>
      </c>
      <c r="P6" s="84"/>
      <c r="S6" s="28"/>
      <c r="T6" s="93">
        <v>2</v>
      </c>
      <c r="U6" s="133"/>
      <c r="V6" s="134"/>
      <c r="W6" s="134"/>
      <c r="X6" s="134"/>
      <c r="Y6" s="134"/>
      <c r="Z6" s="134"/>
      <c r="AA6" s="134"/>
      <c r="AB6" s="134"/>
      <c r="AC6" s="134"/>
      <c r="AD6" s="134"/>
      <c r="AE6" s="134"/>
      <c r="AF6" s="135"/>
      <c r="AG6" s="121"/>
      <c r="AH6" s="121"/>
      <c r="AI6" s="121"/>
      <c r="AJ6" s="121"/>
      <c r="AK6" s="122"/>
    </row>
    <row r="7" spans="1:39" ht="15" customHeight="1" x14ac:dyDescent="0.4">
      <c r="L7" s="22" t="s">
        <v>56</v>
      </c>
      <c r="N7" s="26"/>
      <c r="O7" s="26"/>
      <c r="P7" s="84"/>
      <c r="Q7" s="26"/>
      <c r="R7" s="26"/>
      <c r="S7" s="27"/>
      <c r="T7" s="93">
        <v>3</v>
      </c>
      <c r="U7" s="133"/>
      <c r="V7" s="134"/>
      <c r="W7" s="134"/>
      <c r="X7" s="134"/>
      <c r="Y7" s="134"/>
      <c r="Z7" s="134"/>
      <c r="AA7" s="134"/>
      <c r="AB7" s="134"/>
      <c r="AC7" s="134"/>
      <c r="AD7" s="134"/>
      <c r="AE7" s="134"/>
      <c r="AF7" s="135"/>
      <c r="AG7" s="121"/>
      <c r="AH7" s="121"/>
      <c r="AI7" s="121"/>
      <c r="AJ7" s="121"/>
      <c r="AK7" s="122"/>
    </row>
    <row r="8" spans="1:39" ht="15" customHeight="1" x14ac:dyDescent="0.4">
      <c r="N8" s="26"/>
      <c r="O8" s="26"/>
      <c r="P8" s="84"/>
      <c r="Q8" s="26"/>
      <c r="R8" s="26"/>
      <c r="S8" s="27"/>
      <c r="T8" s="93">
        <v>4</v>
      </c>
      <c r="U8" s="133"/>
      <c r="V8" s="134"/>
      <c r="W8" s="134"/>
      <c r="X8" s="134"/>
      <c r="Y8" s="134"/>
      <c r="Z8" s="134"/>
      <c r="AA8" s="134"/>
      <c r="AB8" s="134"/>
      <c r="AC8" s="134"/>
      <c r="AD8" s="134"/>
      <c r="AE8" s="134"/>
      <c r="AF8" s="135"/>
      <c r="AG8" s="121"/>
      <c r="AH8" s="121"/>
      <c r="AI8" s="121"/>
      <c r="AJ8" s="121"/>
      <c r="AK8" s="122"/>
    </row>
    <row r="9" spans="1:39" ht="15" customHeight="1" x14ac:dyDescent="0.4">
      <c r="L9" s="22" t="s">
        <v>57</v>
      </c>
      <c r="N9" s="26"/>
      <c r="O9" s="26"/>
      <c r="P9" s="84"/>
      <c r="Q9" s="26"/>
      <c r="R9" s="26"/>
      <c r="S9" s="27"/>
      <c r="T9" s="99">
        <v>5</v>
      </c>
      <c r="U9" s="123"/>
      <c r="V9" s="124"/>
      <c r="W9" s="124"/>
      <c r="X9" s="124"/>
      <c r="Y9" s="124"/>
      <c r="Z9" s="124"/>
      <c r="AA9" s="124"/>
      <c r="AB9" s="124"/>
      <c r="AC9" s="124"/>
      <c r="AD9" s="124"/>
      <c r="AE9" s="124"/>
      <c r="AF9" s="125"/>
      <c r="AG9" s="126"/>
      <c r="AH9" s="126"/>
      <c r="AI9" s="126"/>
      <c r="AJ9" s="126"/>
      <c r="AK9" s="127"/>
    </row>
    <row r="10" spans="1:39" ht="15" customHeight="1" x14ac:dyDescent="0.4">
      <c r="T10" s="111" t="s">
        <v>101</v>
      </c>
      <c r="U10" s="137" t="s">
        <v>141</v>
      </c>
      <c r="V10" s="137"/>
      <c r="W10" s="137"/>
      <c r="X10" s="137"/>
      <c r="Y10" s="137"/>
      <c r="Z10" s="137"/>
      <c r="AA10" s="137"/>
      <c r="AB10" s="137"/>
      <c r="AC10" s="137"/>
      <c r="AD10" s="137"/>
      <c r="AE10" s="137"/>
      <c r="AF10" s="138"/>
      <c r="AG10" s="100"/>
      <c r="AH10" s="101">
        <f>SUBTOTAL(9,AG5:AK9)</f>
        <v>50000</v>
      </c>
      <c r="AI10" s="102"/>
      <c r="AJ10" s="102"/>
      <c r="AK10" s="103"/>
    </row>
    <row r="11" spans="1:39" ht="15" customHeight="1" x14ac:dyDescent="0.4">
      <c r="A11" s="29" t="s">
        <v>58</v>
      </c>
      <c r="B11" s="29"/>
      <c r="C11" s="29"/>
      <c r="D11" s="29"/>
      <c r="E11" s="29"/>
      <c r="F11" s="29"/>
      <c r="G11" s="29"/>
      <c r="H11" s="29"/>
      <c r="I11" s="29"/>
      <c r="J11" s="29"/>
      <c r="K11" s="29"/>
      <c r="L11" s="29"/>
      <c r="M11" s="29"/>
      <c r="N11" s="29"/>
      <c r="O11" s="29"/>
      <c r="P11" s="29"/>
      <c r="Q11" s="29"/>
      <c r="R11" s="29"/>
      <c r="S11" s="29"/>
      <c r="T11" s="111" t="s">
        <v>113</v>
      </c>
      <c r="U11" s="137" t="s">
        <v>154</v>
      </c>
      <c r="V11" s="137"/>
      <c r="W11" s="137"/>
      <c r="X11" s="137"/>
      <c r="Y11" s="137"/>
      <c r="Z11" s="137"/>
      <c r="AA11" s="137"/>
      <c r="AB11" s="137"/>
      <c r="AC11" s="137"/>
      <c r="AD11" s="137"/>
      <c r="AE11" s="137"/>
      <c r="AF11" s="138"/>
      <c r="AG11" s="100"/>
      <c r="AH11" s="101">
        <f>IF(H19*380=0,"",H19*380)</f>
        <v>114000</v>
      </c>
      <c r="AI11" s="102"/>
      <c r="AJ11" s="102"/>
      <c r="AK11" s="103"/>
    </row>
    <row r="12" spans="1:39" ht="15" customHeight="1" x14ac:dyDescent="0.4">
      <c r="T12" s="110" t="s">
        <v>147</v>
      </c>
      <c r="U12" s="105"/>
      <c r="V12" s="110" t="s">
        <v>145</v>
      </c>
      <c r="W12" s="105"/>
      <c r="X12" s="105"/>
      <c r="Y12" s="105"/>
      <c r="Z12" s="105"/>
      <c r="AA12" s="105"/>
      <c r="AB12" s="105"/>
      <c r="AC12" s="105"/>
      <c r="AD12" s="105"/>
      <c r="AE12" s="105"/>
      <c r="AF12" s="105"/>
      <c r="AG12" s="106"/>
      <c r="AH12" s="107"/>
      <c r="AI12" s="55"/>
      <c r="AJ12" s="55"/>
      <c r="AK12" s="108"/>
    </row>
    <row r="13" spans="1:39" ht="15" customHeight="1" x14ac:dyDescent="0.4">
      <c r="B13" s="22" t="s">
        <v>59</v>
      </c>
      <c r="T13" s="110"/>
      <c r="U13" s="105"/>
      <c r="V13" s="110"/>
      <c r="W13" s="105"/>
      <c r="X13" s="105"/>
      <c r="Y13" s="105"/>
      <c r="Z13" s="105"/>
      <c r="AA13" s="105"/>
      <c r="AB13" s="105"/>
      <c r="AC13" s="105"/>
      <c r="AD13" s="105"/>
      <c r="AE13" s="105"/>
      <c r="AF13" s="105"/>
      <c r="AG13" s="106"/>
      <c r="AH13" s="107"/>
      <c r="AI13" s="55"/>
      <c r="AJ13" s="55"/>
      <c r="AK13" s="108"/>
    </row>
    <row r="14" spans="1:39" ht="15" customHeight="1" x14ac:dyDescent="0.4">
      <c r="B14" s="22" t="s">
        <v>60</v>
      </c>
      <c r="T14" s="22" t="s">
        <v>155</v>
      </c>
      <c r="AK14" s="23" t="s">
        <v>96</v>
      </c>
    </row>
    <row r="15" spans="1:39" ht="15" customHeight="1" x14ac:dyDescent="0.4">
      <c r="T15" s="104"/>
      <c r="U15" s="94" t="s">
        <v>48</v>
      </c>
      <c r="V15" s="95"/>
      <c r="W15" s="96"/>
      <c r="X15" s="96"/>
      <c r="Y15" s="96"/>
      <c r="Z15" s="96"/>
      <c r="AA15" s="96"/>
      <c r="AB15" s="96"/>
      <c r="AC15" s="96"/>
      <c r="AD15" s="96"/>
      <c r="AE15" s="96"/>
      <c r="AF15" s="97"/>
      <c r="AG15" s="96" t="s">
        <v>49</v>
      </c>
      <c r="AH15" s="96"/>
      <c r="AI15" s="96"/>
      <c r="AJ15" s="96"/>
      <c r="AK15" s="98"/>
    </row>
    <row r="16" spans="1:39" ht="15" customHeight="1" x14ac:dyDescent="0.4">
      <c r="T16" s="93">
        <v>1</v>
      </c>
      <c r="U16" s="128" t="s">
        <v>181</v>
      </c>
      <c r="V16" s="129"/>
      <c r="W16" s="129"/>
      <c r="X16" s="129"/>
      <c r="Y16" s="129"/>
      <c r="Z16" s="129"/>
      <c r="AA16" s="129"/>
      <c r="AB16" s="129"/>
      <c r="AC16" s="129"/>
      <c r="AD16" s="129"/>
      <c r="AE16" s="129"/>
      <c r="AF16" s="130"/>
      <c r="AG16" s="131">
        <v>320000</v>
      </c>
      <c r="AH16" s="131"/>
      <c r="AI16" s="131"/>
      <c r="AJ16" s="131"/>
      <c r="AK16" s="132"/>
    </row>
    <row r="17" spans="1:37" ht="15" customHeight="1" x14ac:dyDescent="0.4">
      <c r="A17" s="29" t="s">
        <v>61</v>
      </c>
      <c r="B17" s="29"/>
      <c r="C17" s="29"/>
      <c r="D17" s="29"/>
      <c r="E17" s="29"/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93">
        <v>2</v>
      </c>
      <c r="U17" s="133" t="s">
        <v>182</v>
      </c>
      <c r="V17" s="134"/>
      <c r="W17" s="134"/>
      <c r="X17" s="134"/>
      <c r="Y17" s="134"/>
      <c r="Z17" s="134"/>
      <c r="AA17" s="134"/>
      <c r="AB17" s="134"/>
      <c r="AC17" s="134"/>
      <c r="AD17" s="134"/>
      <c r="AE17" s="134"/>
      <c r="AF17" s="135"/>
      <c r="AG17" s="121">
        <v>60000</v>
      </c>
      <c r="AH17" s="121"/>
      <c r="AI17" s="121"/>
      <c r="AJ17" s="121"/>
      <c r="AK17" s="122"/>
    </row>
    <row r="18" spans="1:37" ht="15" customHeight="1" x14ac:dyDescent="0.4">
      <c r="T18" s="93">
        <v>3</v>
      </c>
      <c r="U18" s="133" t="s">
        <v>183</v>
      </c>
      <c r="V18" s="134"/>
      <c r="W18" s="134"/>
      <c r="X18" s="134"/>
      <c r="Y18" s="134"/>
      <c r="Z18" s="134"/>
      <c r="AA18" s="134"/>
      <c r="AB18" s="134"/>
      <c r="AC18" s="134"/>
      <c r="AD18" s="134"/>
      <c r="AE18" s="134"/>
      <c r="AF18" s="135"/>
      <c r="AG18" s="121">
        <v>70000</v>
      </c>
      <c r="AH18" s="121"/>
      <c r="AI18" s="121"/>
      <c r="AJ18" s="121"/>
      <c r="AK18" s="122"/>
    </row>
    <row r="19" spans="1:37" ht="15" customHeight="1" x14ac:dyDescent="0.4">
      <c r="A19" s="22" t="s">
        <v>168</v>
      </c>
      <c r="C19" s="30"/>
      <c r="G19" s="31"/>
      <c r="H19" s="86">
        <v>300</v>
      </c>
      <c r="I19" s="32"/>
      <c r="J19" s="32"/>
      <c r="K19" s="22" t="s">
        <v>46</v>
      </c>
      <c r="T19" s="93">
        <v>4</v>
      </c>
      <c r="U19" s="133"/>
      <c r="V19" s="134"/>
      <c r="W19" s="134"/>
      <c r="X19" s="134"/>
      <c r="Y19" s="134"/>
      <c r="Z19" s="134"/>
      <c r="AA19" s="134"/>
      <c r="AB19" s="134"/>
      <c r="AC19" s="134"/>
      <c r="AD19" s="134"/>
      <c r="AE19" s="134"/>
      <c r="AF19" s="135"/>
      <c r="AG19" s="121"/>
      <c r="AH19" s="121"/>
      <c r="AI19" s="121"/>
      <c r="AJ19" s="121"/>
      <c r="AK19" s="122"/>
    </row>
    <row r="20" spans="1:37" ht="15" customHeight="1" x14ac:dyDescent="0.4">
      <c r="H20" s="85"/>
      <c r="T20" s="99">
        <v>5</v>
      </c>
      <c r="U20" s="123"/>
      <c r="V20" s="124"/>
      <c r="W20" s="124"/>
      <c r="X20" s="124"/>
      <c r="Y20" s="124"/>
      <c r="Z20" s="124"/>
      <c r="AA20" s="124"/>
      <c r="AB20" s="124"/>
      <c r="AC20" s="124"/>
      <c r="AD20" s="124"/>
      <c r="AE20" s="124"/>
      <c r="AF20" s="125"/>
      <c r="AG20" s="126"/>
      <c r="AH20" s="126"/>
      <c r="AI20" s="126"/>
      <c r="AJ20" s="126"/>
      <c r="AK20" s="127"/>
    </row>
    <row r="21" spans="1:37" ht="17.25" customHeight="1" x14ac:dyDescent="0.4">
      <c r="A21" s="22" t="s">
        <v>169</v>
      </c>
      <c r="H21" s="86">
        <f>IF(AH45=0,"",AH45)</f>
        <v>345000</v>
      </c>
      <c r="I21" s="32"/>
      <c r="J21" s="32"/>
      <c r="K21" s="22" t="s">
        <v>47</v>
      </c>
      <c r="T21" s="111" t="s">
        <v>115</v>
      </c>
      <c r="U21" s="139" t="s">
        <v>142</v>
      </c>
      <c r="V21" s="139"/>
      <c r="W21" s="139"/>
      <c r="X21" s="139"/>
      <c r="Y21" s="139"/>
      <c r="Z21" s="139"/>
      <c r="AA21" s="139"/>
      <c r="AB21" s="139"/>
      <c r="AC21" s="139"/>
      <c r="AD21" s="139"/>
      <c r="AE21" s="139"/>
      <c r="AF21" s="140"/>
      <c r="AG21" s="100"/>
      <c r="AH21" s="101">
        <f>SUBTOTAL(9,AG16:AK20)</f>
        <v>450000</v>
      </c>
      <c r="AI21" s="102"/>
      <c r="AJ21" s="102"/>
      <c r="AK21" s="103"/>
    </row>
    <row r="22" spans="1:37" ht="15" customHeight="1" x14ac:dyDescent="0.4">
      <c r="H22" s="34"/>
      <c r="I22" s="31"/>
      <c r="J22" s="31"/>
      <c r="T22" s="111" t="s">
        <v>118</v>
      </c>
      <c r="U22" s="139" t="s">
        <v>177</v>
      </c>
      <c r="V22" s="139"/>
      <c r="W22" s="139"/>
      <c r="X22" s="139"/>
      <c r="Y22" s="139"/>
      <c r="Z22" s="139"/>
      <c r="AA22" s="139"/>
      <c r="AB22" s="139"/>
      <c r="AC22" s="139"/>
      <c r="AD22" s="139"/>
      <c r="AE22" s="139"/>
      <c r="AF22" s="140"/>
      <c r="AG22" s="100"/>
      <c r="AH22" s="101">
        <f>AH21+MIN(AH10,AH11)</f>
        <v>500000</v>
      </c>
      <c r="AI22" s="102"/>
      <c r="AJ22" s="102"/>
      <c r="AK22" s="103"/>
    </row>
    <row r="23" spans="1:37" ht="15" customHeight="1" x14ac:dyDescent="0.4">
      <c r="H23" s="34"/>
      <c r="I23" s="31"/>
      <c r="J23" s="31"/>
      <c r="T23" s="111" t="s">
        <v>160</v>
      </c>
      <c r="U23" s="139" t="s">
        <v>161</v>
      </c>
      <c r="V23" s="139"/>
      <c r="W23" s="139"/>
      <c r="X23" s="139"/>
      <c r="Y23" s="139"/>
      <c r="Z23" s="139"/>
      <c r="AA23" s="139"/>
      <c r="AB23" s="139"/>
      <c r="AC23" s="139"/>
      <c r="AD23" s="139"/>
      <c r="AE23" s="139"/>
      <c r="AF23" s="140"/>
      <c r="AG23" s="100"/>
      <c r="AH23" s="101">
        <f>IFERROR(VLOOKUP(AM3,限度額!A:D,3,0),"")</f>
        <v>600000</v>
      </c>
      <c r="AI23" s="102"/>
      <c r="AJ23" s="102"/>
      <c r="AK23" s="103"/>
    </row>
    <row r="24" spans="1:37" ht="15" customHeight="1" x14ac:dyDescent="0.4">
      <c r="T24" s="110" t="s">
        <v>146</v>
      </c>
      <c r="U24" s="105"/>
      <c r="V24" s="110" t="s">
        <v>148</v>
      </c>
      <c r="W24" s="105"/>
      <c r="X24" s="105"/>
      <c r="Y24" s="105"/>
      <c r="Z24" s="105"/>
      <c r="AA24" s="105"/>
      <c r="AB24" s="105"/>
      <c r="AC24" s="105"/>
      <c r="AD24" s="105"/>
      <c r="AE24" s="105"/>
      <c r="AF24" s="105"/>
      <c r="AG24" s="106"/>
      <c r="AH24" s="107"/>
      <c r="AI24" s="55"/>
      <c r="AJ24" s="55"/>
      <c r="AK24" s="108"/>
    </row>
    <row r="25" spans="1:37" ht="15" customHeight="1" x14ac:dyDescent="0.4">
      <c r="T25" s="109"/>
      <c r="U25" s="105"/>
      <c r="V25" s="110" t="s">
        <v>149</v>
      </c>
      <c r="W25" s="105"/>
      <c r="X25" s="105"/>
      <c r="Y25" s="105"/>
      <c r="Z25" s="105"/>
      <c r="AA25" s="105"/>
      <c r="AB25" s="105"/>
      <c r="AC25" s="105"/>
      <c r="AD25" s="105"/>
      <c r="AE25" s="105"/>
      <c r="AF25" s="105"/>
      <c r="AG25" s="106"/>
      <c r="AH25" s="107"/>
      <c r="AI25" s="55"/>
      <c r="AJ25" s="55"/>
      <c r="AK25" s="108"/>
    </row>
    <row r="26" spans="1:37" ht="15" customHeight="1" x14ac:dyDescent="0.4">
      <c r="A26" s="29" t="s">
        <v>63</v>
      </c>
      <c r="B26" s="29"/>
      <c r="C26" s="29"/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109"/>
      <c r="U26" s="105"/>
      <c r="V26" s="110"/>
      <c r="W26" s="105"/>
      <c r="X26" s="105"/>
      <c r="Y26" s="105"/>
      <c r="Z26" s="105"/>
      <c r="AA26" s="105"/>
      <c r="AB26" s="105"/>
      <c r="AC26" s="105"/>
      <c r="AD26" s="105"/>
      <c r="AE26" s="105"/>
      <c r="AF26" s="105"/>
      <c r="AG26" s="106"/>
      <c r="AH26" s="107"/>
      <c r="AI26" s="55"/>
      <c r="AJ26" s="55"/>
      <c r="AK26" s="108"/>
    </row>
    <row r="27" spans="1:37" ht="15" customHeight="1" x14ac:dyDescent="0.4">
      <c r="T27" s="22" t="s">
        <v>138</v>
      </c>
      <c r="AK27" s="23" t="s">
        <v>96</v>
      </c>
    </row>
    <row r="28" spans="1:37" ht="15" customHeight="1" x14ac:dyDescent="0.4">
      <c r="A28" s="22" t="s">
        <v>124</v>
      </c>
      <c r="T28" s="104"/>
      <c r="U28" s="94" t="s">
        <v>139</v>
      </c>
      <c r="V28" s="95"/>
      <c r="W28" s="96"/>
      <c r="X28" s="96"/>
      <c r="Y28" s="96"/>
      <c r="Z28" s="96"/>
      <c r="AA28" s="96"/>
      <c r="AB28" s="96"/>
      <c r="AC28" s="96"/>
      <c r="AD28" s="96"/>
      <c r="AE28" s="96"/>
      <c r="AF28" s="97"/>
      <c r="AG28" s="96" t="s">
        <v>49</v>
      </c>
      <c r="AH28" s="96"/>
      <c r="AI28" s="96"/>
      <c r="AJ28" s="96"/>
      <c r="AK28" s="98"/>
    </row>
    <row r="29" spans="1:37" ht="15" customHeight="1" x14ac:dyDescent="0.4">
      <c r="T29" s="93">
        <v>1</v>
      </c>
      <c r="U29" s="128" t="s">
        <v>184</v>
      </c>
      <c r="V29" s="129"/>
      <c r="W29" s="129"/>
      <c r="X29" s="129"/>
      <c r="Y29" s="129"/>
      <c r="Z29" s="129"/>
      <c r="AA29" s="129"/>
      <c r="AB29" s="129"/>
      <c r="AC29" s="129"/>
      <c r="AD29" s="129"/>
      <c r="AE29" s="129"/>
      <c r="AF29" s="130"/>
      <c r="AG29" s="131">
        <v>150000</v>
      </c>
      <c r="AH29" s="131"/>
      <c r="AI29" s="131"/>
      <c r="AJ29" s="131"/>
      <c r="AK29" s="132"/>
    </row>
    <row r="30" spans="1:37" ht="15" customHeight="1" x14ac:dyDescent="0.4">
      <c r="A30" s="22" t="s">
        <v>125</v>
      </c>
      <c r="T30" s="93">
        <v>2</v>
      </c>
      <c r="U30" s="133" t="s">
        <v>185</v>
      </c>
      <c r="V30" s="134"/>
      <c r="W30" s="134"/>
      <c r="X30" s="134"/>
      <c r="Y30" s="134"/>
      <c r="Z30" s="134"/>
      <c r="AA30" s="134"/>
      <c r="AB30" s="134"/>
      <c r="AC30" s="134"/>
      <c r="AD30" s="134"/>
      <c r="AE30" s="134"/>
      <c r="AF30" s="135"/>
      <c r="AG30" s="121">
        <v>135000</v>
      </c>
      <c r="AH30" s="121"/>
      <c r="AI30" s="121"/>
      <c r="AJ30" s="121"/>
      <c r="AK30" s="122"/>
    </row>
    <row r="31" spans="1:37" ht="17.25" customHeight="1" x14ac:dyDescent="0.4">
      <c r="T31" s="93">
        <v>3</v>
      </c>
      <c r="U31" s="133"/>
      <c r="V31" s="134"/>
      <c r="W31" s="134"/>
      <c r="X31" s="134"/>
      <c r="Y31" s="134"/>
      <c r="Z31" s="134"/>
      <c r="AA31" s="134"/>
      <c r="AB31" s="134"/>
      <c r="AC31" s="134"/>
      <c r="AD31" s="134"/>
      <c r="AE31" s="134"/>
      <c r="AF31" s="135"/>
      <c r="AG31" s="121"/>
      <c r="AH31" s="121"/>
      <c r="AI31" s="121"/>
      <c r="AJ31" s="121"/>
      <c r="AK31" s="122"/>
    </row>
    <row r="32" spans="1:37" ht="15" customHeight="1" x14ac:dyDescent="0.4">
      <c r="T32" s="93">
        <v>4</v>
      </c>
      <c r="U32" s="133"/>
      <c r="V32" s="134"/>
      <c r="W32" s="134"/>
      <c r="X32" s="134"/>
      <c r="Y32" s="134"/>
      <c r="Z32" s="134"/>
      <c r="AA32" s="134"/>
      <c r="AB32" s="134"/>
      <c r="AC32" s="134"/>
      <c r="AD32" s="134"/>
      <c r="AE32" s="134"/>
      <c r="AF32" s="135"/>
      <c r="AG32" s="121"/>
      <c r="AH32" s="121"/>
      <c r="AI32" s="121"/>
      <c r="AJ32" s="121"/>
      <c r="AK32" s="122"/>
    </row>
    <row r="33" spans="20:37" ht="15" customHeight="1" x14ac:dyDescent="0.4">
      <c r="T33" s="99">
        <v>5</v>
      </c>
      <c r="U33" s="123"/>
      <c r="V33" s="124"/>
      <c r="W33" s="124"/>
      <c r="X33" s="124"/>
      <c r="Y33" s="124"/>
      <c r="Z33" s="124"/>
      <c r="AA33" s="124"/>
      <c r="AB33" s="124"/>
      <c r="AC33" s="124"/>
      <c r="AD33" s="124"/>
      <c r="AE33" s="124"/>
      <c r="AF33" s="125"/>
      <c r="AG33" s="126"/>
      <c r="AH33" s="126"/>
      <c r="AI33" s="126"/>
      <c r="AJ33" s="126"/>
      <c r="AK33" s="127"/>
    </row>
    <row r="34" spans="20:37" ht="15" customHeight="1" x14ac:dyDescent="0.4">
      <c r="T34" s="111" t="s">
        <v>162</v>
      </c>
      <c r="U34" s="137" t="s">
        <v>143</v>
      </c>
      <c r="V34" s="137"/>
      <c r="W34" s="137"/>
      <c r="X34" s="137"/>
      <c r="Y34" s="137"/>
      <c r="Z34" s="137"/>
      <c r="AA34" s="137"/>
      <c r="AB34" s="137"/>
      <c r="AC34" s="137"/>
      <c r="AD34" s="137"/>
      <c r="AE34" s="137"/>
      <c r="AF34" s="138"/>
      <c r="AG34" s="100"/>
      <c r="AH34" s="101">
        <f>SUBTOTAL(9,AG29:AK33)</f>
        <v>285000</v>
      </c>
      <c r="AI34" s="102"/>
      <c r="AJ34" s="102"/>
      <c r="AK34" s="103"/>
    </row>
    <row r="35" spans="20:37" ht="15" customHeight="1" x14ac:dyDescent="0.4">
      <c r="T35" s="111" t="s">
        <v>163</v>
      </c>
      <c r="U35" s="137" t="s">
        <v>144</v>
      </c>
      <c r="V35" s="137"/>
      <c r="W35" s="137"/>
      <c r="X35" s="137"/>
      <c r="Y35" s="137"/>
      <c r="Z35" s="137"/>
      <c r="AA35" s="137"/>
      <c r="AB35" s="137"/>
      <c r="AC35" s="137"/>
      <c r="AD35" s="137"/>
      <c r="AE35" s="137"/>
      <c r="AF35" s="138"/>
      <c r="AG35" s="100"/>
      <c r="AH35" s="101">
        <f>IFERROR(VLOOKUP(AM3,限度額!A:E,5,0),"")</f>
        <v>90000</v>
      </c>
      <c r="AI35" s="102"/>
      <c r="AJ35" s="102"/>
      <c r="AK35" s="103"/>
    </row>
    <row r="36" spans="20:37" ht="15" customHeight="1" x14ac:dyDescent="0.4">
      <c r="T36" s="110" t="s">
        <v>150</v>
      </c>
      <c r="U36" s="105"/>
      <c r="V36" s="110" t="s">
        <v>152</v>
      </c>
      <c r="W36" s="105"/>
      <c r="X36" s="105"/>
      <c r="Y36" s="105"/>
      <c r="Z36" s="105"/>
      <c r="AA36" s="105"/>
      <c r="AB36" s="105"/>
      <c r="AC36" s="105"/>
      <c r="AD36" s="105"/>
      <c r="AE36" s="105"/>
      <c r="AF36" s="105"/>
      <c r="AG36" s="106"/>
      <c r="AH36" s="107"/>
      <c r="AI36" s="55"/>
      <c r="AJ36" s="55"/>
      <c r="AK36" s="108"/>
    </row>
    <row r="37" spans="20:37" ht="15" customHeight="1" x14ac:dyDescent="0.4">
      <c r="T37" s="105"/>
      <c r="U37" s="105"/>
      <c r="V37" s="110" t="s">
        <v>151</v>
      </c>
      <c r="W37" s="105"/>
      <c r="X37" s="105"/>
      <c r="Y37" s="105"/>
      <c r="Z37" s="105"/>
      <c r="AA37" s="105"/>
      <c r="AB37" s="105"/>
      <c r="AC37" s="105"/>
      <c r="AD37" s="105"/>
      <c r="AE37" s="105"/>
      <c r="AF37" s="105"/>
      <c r="AG37" s="106"/>
      <c r="AH37" s="107"/>
      <c r="AI37" s="55"/>
      <c r="AJ37" s="55"/>
      <c r="AK37" s="108"/>
    </row>
    <row r="38" spans="20:37" ht="15" customHeight="1" x14ac:dyDescent="0.4">
      <c r="T38" s="105"/>
      <c r="U38" s="105"/>
      <c r="V38" s="105"/>
      <c r="W38" s="105"/>
      <c r="X38" s="105"/>
      <c r="Y38" s="105"/>
      <c r="Z38" s="105"/>
      <c r="AA38" s="105"/>
      <c r="AB38" s="105"/>
      <c r="AC38" s="105"/>
      <c r="AD38" s="105"/>
      <c r="AE38" s="105"/>
      <c r="AF38" s="105"/>
      <c r="AG38" s="106"/>
      <c r="AH38" s="107"/>
      <c r="AI38" s="55"/>
      <c r="AJ38" s="55"/>
      <c r="AK38" s="108"/>
    </row>
    <row r="39" spans="20:37" ht="15" customHeight="1" x14ac:dyDescent="0.4">
      <c r="T39" s="146" t="s">
        <v>164</v>
      </c>
      <c r="U39" s="141" t="s">
        <v>178</v>
      </c>
      <c r="V39" s="142"/>
      <c r="W39" s="142"/>
      <c r="X39" s="142"/>
      <c r="Y39" s="142"/>
      <c r="Z39" s="142"/>
      <c r="AA39" s="142"/>
      <c r="AB39" s="142"/>
      <c r="AC39" s="142"/>
      <c r="AD39" s="142"/>
      <c r="AE39" s="142"/>
      <c r="AF39" s="143"/>
      <c r="AG39" s="113"/>
      <c r="AH39" s="114">
        <f>MIN(AH22,AH23)+AH34</f>
        <v>785000</v>
      </c>
      <c r="AI39" s="115"/>
      <c r="AJ39" s="115"/>
      <c r="AK39" s="116"/>
    </row>
    <row r="40" spans="20:37" ht="15" customHeight="1" x14ac:dyDescent="0.4">
      <c r="T40" s="147"/>
      <c r="U40" s="144"/>
      <c r="V40" s="144"/>
      <c r="W40" s="144"/>
      <c r="X40" s="144"/>
      <c r="Y40" s="144"/>
      <c r="Z40" s="144"/>
      <c r="AA40" s="144"/>
      <c r="AB40" s="144"/>
      <c r="AC40" s="144"/>
      <c r="AD40" s="144"/>
      <c r="AE40" s="144"/>
      <c r="AF40" s="145"/>
      <c r="AG40" s="117"/>
      <c r="AH40" s="118"/>
      <c r="AI40" s="119"/>
      <c r="AJ40" s="119"/>
      <c r="AK40" s="120"/>
    </row>
    <row r="41" spans="20:37" ht="15" customHeight="1" x14ac:dyDescent="0.4">
      <c r="T41" s="111" t="s">
        <v>165</v>
      </c>
      <c r="U41" s="148" t="s">
        <v>179</v>
      </c>
      <c r="V41" s="148"/>
      <c r="W41" s="148"/>
      <c r="X41" s="148"/>
      <c r="Y41" s="148"/>
      <c r="Z41" s="148"/>
      <c r="AA41" s="148"/>
      <c r="AB41" s="148"/>
      <c r="AC41" s="148"/>
      <c r="AD41" s="148"/>
      <c r="AE41" s="148"/>
      <c r="AF41" s="149"/>
      <c r="AG41" s="100"/>
      <c r="AH41" s="101">
        <f>IFERROR(IF(AH34&gt;0,AH23+AH35,AH23),"")</f>
        <v>690000</v>
      </c>
      <c r="AI41" s="102"/>
      <c r="AJ41" s="102"/>
      <c r="AK41" s="103"/>
    </row>
    <row r="42" spans="20:37" ht="15" customHeight="1" x14ac:dyDescent="0.4">
      <c r="T42" s="110" t="s">
        <v>186</v>
      </c>
      <c r="U42" s="105"/>
      <c r="V42" s="110"/>
      <c r="W42" s="112"/>
      <c r="X42" s="112"/>
      <c r="Y42" s="112"/>
      <c r="Z42" s="112"/>
      <c r="AA42" s="112"/>
      <c r="AB42" s="112"/>
      <c r="AC42" s="112"/>
      <c r="AD42" s="112"/>
      <c r="AE42" s="112"/>
      <c r="AF42" s="112"/>
      <c r="AG42" s="106"/>
      <c r="AH42" s="107"/>
      <c r="AI42" s="55"/>
      <c r="AJ42" s="55"/>
      <c r="AK42" s="108"/>
    </row>
    <row r="43" spans="20:37" ht="15" customHeight="1" x14ac:dyDescent="0.4">
      <c r="T43" s="106"/>
      <c r="U43" s="112"/>
      <c r="V43" s="110"/>
      <c r="W43" s="112"/>
      <c r="X43" s="112"/>
      <c r="Y43" s="112"/>
      <c r="Z43" s="112"/>
      <c r="AA43" s="112"/>
      <c r="AB43" s="112"/>
      <c r="AC43" s="112"/>
      <c r="AD43" s="112"/>
      <c r="AE43" s="112"/>
      <c r="AF43" s="112"/>
      <c r="AG43" s="106"/>
      <c r="AH43" s="107"/>
      <c r="AI43" s="55"/>
      <c r="AJ43" s="55"/>
      <c r="AK43" s="108"/>
    </row>
    <row r="44" spans="20:37" ht="15" customHeight="1" x14ac:dyDescent="0.4">
      <c r="T44" s="105"/>
      <c r="U44" s="105"/>
      <c r="V44" s="105"/>
      <c r="W44" s="105"/>
      <c r="X44" s="105"/>
      <c r="Y44" s="105"/>
      <c r="Z44" s="105"/>
      <c r="AA44" s="105"/>
      <c r="AB44" s="105"/>
      <c r="AC44" s="105"/>
      <c r="AD44" s="105"/>
      <c r="AE44" s="105"/>
      <c r="AF44" s="105"/>
      <c r="AG44" s="106"/>
      <c r="AH44" s="107"/>
      <c r="AI44" s="55"/>
      <c r="AJ44" s="55"/>
      <c r="AK44" s="108"/>
    </row>
    <row r="45" spans="20:37" ht="15" customHeight="1" x14ac:dyDescent="0.4">
      <c r="T45" s="111" t="s">
        <v>166</v>
      </c>
      <c r="U45" s="137" t="s">
        <v>167</v>
      </c>
      <c r="V45" s="137"/>
      <c r="W45" s="137"/>
      <c r="X45" s="137"/>
      <c r="Y45" s="137"/>
      <c r="Z45" s="137"/>
      <c r="AA45" s="137"/>
      <c r="AB45" s="137"/>
      <c r="AC45" s="137"/>
      <c r="AD45" s="137"/>
      <c r="AE45" s="137"/>
      <c r="AF45" s="138"/>
      <c r="AG45" s="100"/>
      <c r="AH45" s="101">
        <f>MIN(AH39,AH41)*1/2</f>
        <v>345000</v>
      </c>
      <c r="AI45" s="102"/>
      <c r="AJ45" s="102"/>
      <c r="AK45" s="103"/>
    </row>
    <row r="46" spans="20:37" ht="15" customHeight="1" x14ac:dyDescent="0.4">
      <c r="T46" s="105"/>
      <c r="U46" s="105"/>
      <c r="V46" s="105"/>
      <c r="W46" s="105"/>
      <c r="X46" s="105"/>
      <c r="Y46" s="105"/>
      <c r="Z46" s="105"/>
      <c r="AA46" s="105"/>
      <c r="AB46" s="105"/>
      <c r="AC46" s="105"/>
      <c r="AD46" s="105"/>
      <c r="AE46" s="105"/>
      <c r="AF46" s="105"/>
      <c r="AG46" s="106"/>
      <c r="AH46" s="107"/>
      <c r="AI46" s="55"/>
      <c r="AJ46" s="55"/>
      <c r="AK46" s="108"/>
    </row>
    <row r="47" spans="20:37" ht="15" customHeight="1" x14ac:dyDescent="0.4">
      <c r="T47" s="105"/>
      <c r="U47" s="105"/>
      <c r="V47" s="105"/>
      <c r="W47" s="105"/>
      <c r="X47" s="105"/>
      <c r="Y47" s="105"/>
      <c r="Z47" s="105"/>
      <c r="AA47" s="105"/>
      <c r="AB47" s="105"/>
      <c r="AC47" s="105"/>
      <c r="AD47" s="105"/>
      <c r="AE47" s="105"/>
      <c r="AF47" s="105"/>
      <c r="AG47" s="106"/>
      <c r="AH47" s="107"/>
      <c r="AI47" s="55"/>
      <c r="AJ47" s="55"/>
      <c r="AK47" s="108"/>
    </row>
    <row r="48" spans="20:37" ht="15" customHeight="1" x14ac:dyDescent="0.4">
      <c r="T48" s="105"/>
      <c r="U48" s="105"/>
      <c r="V48" s="105"/>
      <c r="W48" s="105"/>
      <c r="X48" s="105"/>
      <c r="Y48" s="105"/>
      <c r="Z48" s="105"/>
      <c r="AA48" s="105"/>
      <c r="AB48" s="105"/>
      <c r="AC48" s="105"/>
      <c r="AD48" s="105"/>
      <c r="AE48" s="105"/>
      <c r="AF48" s="105"/>
      <c r="AG48" s="106"/>
      <c r="AH48" s="107"/>
      <c r="AI48" s="55"/>
      <c r="AJ48" s="55"/>
      <c r="AK48" s="108"/>
    </row>
    <row r="49" spans="20:37" ht="15" customHeight="1" x14ac:dyDescent="0.4">
      <c r="T49" s="105"/>
      <c r="U49" s="105"/>
      <c r="V49" s="105"/>
      <c r="W49" s="105"/>
      <c r="X49" s="105"/>
      <c r="Y49" s="105"/>
      <c r="Z49" s="105"/>
      <c r="AA49" s="105"/>
      <c r="AB49" s="105"/>
      <c r="AC49" s="105"/>
      <c r="AD49" s="105"/>
      <c r="AE49" s="105"/>
      <c r="AF49" s="105"/>
      <c r="AG49" s="106"/>
      <c r="AH49" s="107"/>
      <c r="AI49" s="55"/>
      <c r="AJ49" s="55"/>
      <c r="AK49" s="108"/>
    </row>
    <row r="50" spans="20:37" ht="15" customHeight="1" x14ac:dyDescent="0.4"/>
    <row r="51" spans="20:37" ht="15" customHeight="1" x14ac:dyDescent="0.4"/>
    <row r="52" spans="20:37" ht="15" customHeight="1" x14ac:dyDescent="0.4"/>
    <row r="53" spans="20:37" ht="15" customHeight="1" x14ac:dyDescent="0.4"/>
    <row r="54" spans="20:37" ht="15" customHeight="1" x14ac:dyDescent="0.4"/>
    <row r="55" spans="20:37" ht="15" customHeight="1" x14ac:dyDescent="0.4"/>
    <row r="56" spans="20:37" ht="15" customHeight="1" x14ac:dyDescent="0.4"/>
    <row r="57" spans="20:37" ht="15" customHeight="1" x14ac:dyDescent="0.4"/>
    <row r="58" spans="20:37" ht="15" customHeight="1" x14ac:dyDescent="0.4"/>
    <row r="59" spans="20:37" ht="15" customHeight="1" x14ac:dyDescent="0.4"/>
    <row r="60" spans="20:37" ht="15" customHeight="1" x14ac:dyDescent="0.4"/>
    <row r="61" spans="20:37" ht="15" customHeight="1" x14ac:dyDescent="0.4"/>
    <row r="62" spans="20:37" ht="15" customHeight="1" x14ac:dyDescent="0.4"/>
    <row r="63" spans="20:37" ht="15" customHeight="1" x14ac:dyDescent="0.4"/>
  </sheetData>
  <mergeCells count="42">
    <mergeCell ref="U11:AF11"/>
    <mergeCell ref="I1:J2"/>
    <mergeCell ref="U5:AF5"/>
    <mergeCell ref="AG5:AK5"/>
    <mergeCell ref="U6:AF6"/>
    <mergeCell ref="AG6:AK6"/>
    <mergeCell ref="U7:AF7"/>
    <mergeCell ref="AG7:AK7"/>
    <mergeCell ref="U8:AF8"/>
    <mergeCell ref="AG8:AK8"/>
    <mergeCell ref="U9:AF9"/>
    <mergeCell ref="AG9:AK9"/>
    <mergeCell ref="U10:AF10"/>
    <mergeCell ref="U16:AF16"/>
    <mergeCell ref="AG16:AK16"/>
    <mergeCell ref="U17:AF17"/>
    <mergeCell ref="AG17:AK17"/>
    <mergeCell ref="U18:AF18"/>
    <mergeCell ref="AG18:AK18"/>
    <mergeCell ref="U31:AF31"/>
    <mergeCell ref="AG31:AK31"/>
    <mergeCell ref="U19:AF19"/>
    <mergeCell ref="AG19:AK19"/>
    <mergeCell ref="U20:AF20"/>
    <mergeCell ref="AG20:AK20"/>
    <mergeCell ref="U21:AF21"/>
    <mergeCell ref="U22:AF22"/>
    <mergeCell ref="U23:AF23"/>
    <mergeCell ref="U29:AF29"/>
    <mergeCell ref="AG29:AK29"/>
    <mergeCell ref="U30:AF30"/>
    <mergeCell ref="AG30:AK30"/>
    <mergeCell ref="AG32:AK32"/>
    <mergeCell ref="U33:AF33"/>
    <mergeCell ref="AG33:AK33"/>
    <mergeCell ref="U34:AF34"/>
    <mergeCell ref="U35:AF35"/>
    <mergeCell ref="T39:T40"/>
    <mergeCell ref="U39:AF40"/>
    <mergeCell ref="U41:AF41"/>
    <mergeCell ref="U45:AF45"/>
    <mergeCell ref="U32:AF32"/>
  </mergeCells>
  <phoneticPr fontId="2"/>
  <conditionalFormatting sqref="P4">
    <cfRule type="cellIs" dxfId="36" priority="7" operator="equal">
      <formula>""</formula>
    </cfRule>
    <cfRule type="expression" dxfId="35" priority="8">
      <formula>P4="　"</formula>
    </cfRule>
  </conditionalFormatting>
  <conditionalFormatting sqref="P5">
    <cfRule type="cellIs" dxfId="34" priority="6" operator="equal">
      <formula>""</formula>
    </cfRule>
  </conditionalFormatting>
  <conditionalFormatting sqref="P6">
    <cfRule type="cellIs" dxfId="33" priority="5" operator="equal">
      <formula>""</formula>
    </cfRule>
  </conditionalFormatting>
  <conditionalFormatting sqref="P7">
    <cfRule type="cellIs" dxfId="32" priority="4" operator="equal">
      <formula>""</formula>
    </cfRule>
  </conditionalFormatting>
  <conditionalFormatting sqref="P9">
    <cfRule type="cellIs" dxfId="31" priority="3" operator="equal">
      <formula>""</formula>
    </cfRule>
  </conditionalFormatting>
  <conditionalFormatting sqref="H19">
    <cfRule type="cellIs" dxfId="30" priority="2" operator="equal">
      <formula>""</formula>
    </cfRule>
  </conditionalFormatting>
  <conditionalFormatting sqref="H21">
    <cfRule type="cellIs" dxfId="29" priority="1" operator="equal">
      <formula>""</formula>
    </cfRule>
  </conditionalFormatting>
  <printOptions horizontalCentered="1"/>
  <pageMargins left="0.23622047244094491" right="0.23622047244094491" top="0.74803149606299213" bottom="0.74803149606299213" header="0.31496062992125984" footer="0.31496062992125984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9217" r:id="rId4" name="Check Box 1">
              <controlPr defaultSize="0" autoFill="0" autoLine="0" autoPict="0">
                <anchor moveWithCells="1">
                  <from>
                    <xdr:col>0</xdr:col>
                    <xdr:colOff>28575</xdr:colOff>
                    <xdr:row>26</xdr:row>
                    <xdr:rowOff>161925</xdr:rowOff>
                  </from>
                  <to>
                    <xdr:col>0</xdr:col>
                    <xdr:colOff>333375</xdr:colOff>
                    <xdr:row>28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18" r:id="rId5" name="Check Box 2">
              <controlPr defaultSize="0" autoFill="0" autoLine="0" autoPict="0">
                <anchor moveWithCells="1">
                  <from>
                    <xdr:col>0</xdr:col>
                    <xdr:colOff>28575</xdr:colOff>
                    <xdr:row>28</xdr:row>
                    <xdr:rowOff>161925</xdr:rowOff>
                  </from>
                  <to>
                    <xdr:col>0</xdr:col>
                    <xdr:colOff>333375</xdr:colOff>
                    <xdr:row>30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451D33-2D78-495C-9D3C-0000D04FAE2A}">
  <sheetPr>
    <tabColor theme="9" tint="0.79998168889431442"/>
  </sheetPr>
  <dimension ref="A1:AM63"/>
  <sheetViews>
    <sheetView view="pageBreakPreview" zoomScaleNormal="100" zoomScaleSheetLayoutView="100" workbookViewId="0"/>
  </sheetViews>
  <sheetFormatPr defaultRowHeight="14.25" x14ac:dyDescent="0.4"/>
  <cols>
    <col min="1" max="37" width="4.625" style="22" customWidth="1"/>
    <col min="38" max="16384" width="9" style="22"/>
  </cols>
  <sheetData>
    <row r="1" spans="1:39" ht="15" customHeight="1" x14ac:dyDescent="0.4">
      <c r="I1" s="136"/>
      <c r="J1" s="136"/>
      <c r="S1" s="23" t="s">
        <v>51</v>
      </c>
      <c r="T1" s="29" t="s">
        <v>140</v>
      </c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  <c r="AF1" s="29"/>
      <c r="AG1" s="29"/>
      <c r="AH1" s="29"/>
      <c r="AI1" s="29"/>
      <c r="AJ1" s="29"/>
      <c r="AK1" s="29"/>
    </row>
    <row r="2" spans="1:39" ht="15" customHeight="1" x14ac:dyDescent="0.4">
      <c r="I2" s="136"/>
      <c r="J2" s="136"/>
      <c r="S2" s="23"/>
    </row>
    <row r="3" spans="1:39" ht="15" customHeight="1" x14ac:dyDescent="0.4">
      <c r="T3" s="22" t="s">
        <v>153</v>
      </c>
      <c r="AK3" s="23" t="s">
        <v>96</v>
      </c>
      <c r="AM3" s="22" t="str">
        <f>IF(H19="","",IF(H19&lt;=50,"A",IF(H19&lt;=100,"B",IF(H19&lt;=150,"C",IF(H19&lt;=200,"D",IF(H19&lt;=250,"E",IF(H19&lt;=300,"F",IF(H19&lt;=350,"G",IF(H19&lt;=400,"H",IF(H19&lt;=450,"I",IF(H19&lt;=500,"J",IF(H19&lt;=550,"K",IF(H19&lt;=600,"L",IF(H19&lt;=650,"M",IF(H19&lt;=700,"N",IF(H19&lt;=750,"O",IF(H19&lt;=800,"P",IF(H19&lt;=850,"Q",IF(H19&lt;=900,"R",IF(H19&lt;=950,"S",IF(H19&lt;=1000,"T",IF(H19&lt;=1050,"U",IF(H19&lt;=1100,"V",IF(H19&lt;=1150,"W",IF(H19&lt;=1200,"X",IF(H19&lt;=1250,"Y",IF(H19&lt;=1300,"Z",IF(H19&lt;=1350,"AA",IF(H19&lt;=1400,"AB",IF(H19&lt;=1450,"AC",IF(H19&lt;=1500,"AD","AE")))))))))))))))))))))))))))))))</f>
        <v/>
      </c>
    </row>
    <row r="4" spans="1:39" ht="15" customHeight="1" x14ac:dyDescent="0.4">
      <c r="B4" s="22" t="s">
        <v>52</v>
      </c>
      <c r="L4" s="22" t="s">
        <v>53</v>
      </c>
      <c r="N4" s="24"/>
      <c r="O4" s="24"/>
      <c r="P4" s="24"/>
      <c r="Q4" s="24"/>
      <c r="R4" s="24"/>
      <c r="S4" s="248"/>
      <c r="T4" s="104"/>
      <c r="U4" s="94" t="s">
        <v>137</v>
      </c>
      <c r="V4" s="95"/>
      <c r="W4" s="96"/>
      <c r="X4" s="96"/>
      <c r="Y4" s="96"/>
      <c r="Z4" s="96"/>
      <c r="AA4" s="96"/>
      <c r="AB4" s="96"/>
      <c r="AC4" s="96"/>
      <c r="AD4" s="96"/>
      <c r="AE4" s="96"/>
      <c r="AF4" s="97"/>
      <c r="AG4" s="96" t="s">
        <v>49</v>
      </c>
      <c r="AH4" s="96"/>
      <c r="AI4" s="96"/>
      <c r="AJ4" s="96"/>
      <c r="AK4" s="98"/>
    </row>
    <row r="5" spans="1:39" ht="15" customHeight="1" x14ac:dyDescent="0.4">
      <c r="J5" s="22" t="s">
        <v>54</v>
      </c>
      <c r="N5" s="26"/>
      <c r="O5" s="26"/>
      <c r="P5" s="24"/>
      <c r="Q5" s="26"/>
      <c r="R5" s="26"/>
      <c r="S5" s="53"/>
      <c r="T5" s="93">
        <v>1</v>
      </c>
      <c r="U5" s="128"/>
      <c r="V5" s="129"/>
      <c r="W5" s="129"/>
      <c r="X5" s="129"/>
      <c r="Y5" s="129"/>
      <c r="Z5" s="129"/>
      <c r="AA5" s="129"/>
      <c r="AB5" s="129"/>
      <c r="AC5" s="129"/>
      <c r="AD5" s="129"/>
      <c r="AE5" s="129"/>
      <c r="AF5" s="130"/>
      <c r="AG5" s="131"/>
      <c r="AH5" s="131"/>
      <c r="AI5" s="131"/>
      <c r="AJ5" s="131"/>
      <c r="AK5" s="132"/>
    </row>
    <row r="6" spans="1:39" ht="15" customHeight="1" x14ac:dyDescent="0.4">
      <c r="M6" s="22" t="s">
        <v>55</v>
      </c>
      <c r="P6" s="24"/>
      <c r="S6" s="23"/>
      <c r="T6" s="93">
        <v>2</v>
      </c>
      <c r="U6" s="133"/>
      <c r="V6" s="134"/>
      <c r="W6" s="134"/>
      <c r="X6" s="134"/>
      <c r="Y6" s="134"/>
      <c r="Z6" s="134"/>
      <c r="AA6" s="134"/>
      <c r="AB6" s="134"/>
      <c r="AC6" s="134"/>
      <c r="AD6" s="134"/>
      <c r="AE6" s="134"/>
      <c r="AF6" s="135"/>
      <c r="AG6" s="121"/>
      <c r="AH6" s="121"/>
      <c r="AI6" s="121"/>
      <c r="AJ6" s="121"/>
      <c r="AK6" s="122"/>
    </row>
    <row r="7" spans="1:39" ht="15" customHeight="1" x14ac:dyDescent="0.4">
      <c r="L7" s="22" t="s">
        <v>56</v>
      </c>
      <c r="N7" s="26"/>
      <c r="O7" s="26"/>
      <c r="P7" s="24"/>
      <c r="Q7" s="26"/>
      <c r="R7" s="26"/>
      <c r="S7" s="53"/>
      <c r="T7" s="93">
        <v>3</v>
      </c>
      <c r="U7" s="133"/>
      <c r="V7" s="134"/>
      <c r="W7" s="134"/>
      <c r="X7" s="134"/>
      <c r="Y7" s="134"/>
      <c r="Z7" s="134"/>
      <c r="AA7" s="134"/>
      <c r="AB7" s="134"/>
      <c r="AC7" s="134"/>
      <c r="AD7" s="134"/>
      <c r="AE7" s="134"/>
      <c r="AF7" s="135"/>
      <c r="AG7" s="121"/>
      <c r="AH7" s="121"/>
      <c r="AI7" s="121"/>
      <c r="AJ7" s="121"/>
      <c r="AK7" s="122"/>
    </row>
    <row r="8" spans="1:39" ht="15" customHeight="1" x14ac:dyDescent="0.4">
      <c r="N8" s="26"/>
      <c r="O8" s="26"/>
      <c r="P8" s="24"/>
      <c r="Q8" s="26"/>
      <c r="R8" s="26"/>
      <c r="S8" s="53"/>
      <c r="T8" s="93">
        <v>4</v>
      </c>
      <c r="U8" s="133"/>
      <c r="V8" s="134"/>
      <c r="W8" s="134"/>
      <c r="X8" s="134"/>
      <c r="Y8" s="134"/>
      <c r="Z8" s="134"/>
      <c r="AA8" s="134"/>
      <c r="AB8" s="134"/>
      <c r="AC8" s="134"/>
      <c r="AD8" s="134"/>
      <c r="AE8" s="134"/>
      <c r="AF8" s="135"/>
      <c r="AG8" s="121"/>
      <c r="AH8" s="121"/>
      <c r="AI8" s="121"/>
      <c r="AJ8" s="121"/>
      <c r="AK8" s="122"/>
    </row>
    <row r="9" spans="1:39" ht="15" customHeight="1" x14ac:dyDescent="0.4">
      <c r="L9" s="22" t="s">
        <v>57</v>
      </c>
      <c r="N9" s="26"/>
      <c r="O9" s="26"/>
      <c r="P9" s="24"/>
      <c r="Q9" s="26"/>
      <c r="R9" s="26"/>
      <c r="S9" s="53"/>
      <c r="T9" s="99">
        <v>5</v>
      </c>
      <c r="U9" s="123"/>
      <c r="V9" s="124"/>
      <c r="W9" s="124"/>
      <c r="X9" s="124"/>
      <c r="Y9" s="124"/>
      <c r="Z9" s="124"/>
      <c r="AA9" s="124"/>
      <c r="AB9" s="124"/>
      <c r="AC9" s="124"/>
      <c r="AD9" s="124"/>
      <c r="AE9" s="124"/>
      <c r="AF9" s="125"/>
      <c r="AG9" s="126"/>
      <c r="AH9" s="126"/>
      <c r="AI9" s="126"/>
      <c r="AJ9" s="126"/>
      <c r="AK9" s="127"/>
    </row>
    <row r="10" spans="1:39" ht="15" customHeight="1" x14ac:dyDescent="0.4">
      <c r="T10" s="111" t="s">
        <v>101</v>
      </c>
      <c r="U10" s="137" t="s">
        <v>141</v>
      </c>
      <c r="V10" s="137"/>
      <c r="W10" s="137"/>
      <c r="X10" s="137"/>
      <c r="Y10" s="137"/>
      <c r="Z10" s="137"/>
      <c r="AA10" s="137"/>
      <c r="AB10" s="137"/>
      <c r="AC10" s="137"/>
      <c r="AD10" s="137"/>
      <c r="AE10" s="137"/>
      <c r="AF10" s="138"/>
      <c r="AG10" s="100"/>
      <c r="AH10" s="101">
        <f>SUBTOTAL(9,AG5:AK9)</f>
        <v>0</v>
      </c>
      <c r="AI10" s="102"/>
      <c r="AJ10" s="102"/>
      <c r="AK10" s="103"/>
    </row>
    <row r="11" spans="1:39" ht="15" customHeight="1" x14ac:dyDescent="0.4">
      <c r="A11" s="29" t="s">
        <v>188</v>
      </c>
      <c r="B11" s="29"/>
      <c r="C11" s="29"/>
      <c r="D11" s="29"/>
      <c r="E11" s="29"/>
      <c r="F11" s="29"/>
      <c r="G11" s="29"/>
      <c r="H11" s="29"/>
      <c r="I11" s="29"/>
      <c r="J11" s="29"/>
      <c r="K11" s="29"/>
      <c r="L11" s="29"/>
      <c r="M11" s="29"/>
      <c r="N11" s="29"/>
      <c r="O11" s="29"/>
      <c r="P11" s="29"/>
      <c r="Q11" s="29"/>
      <c r="R11" s="29"/>
      <c r="S11" s="29"/>
      <c r="T11" s="111" t="s">
        <v>113</v>
      </c>
      <c r="U11" s="137" t="s">
        <v>154</v>
      </c>
      <c r="V11" s="137"/>
      <c r="W11" s="137"/>
      <c r="X11" s="137"/>
      <c r="Y11" s="137"/>
      <c r="Z11" s="137"/>
      <c r="AA11" s="137"/>
      <c r="AB11" s="137"/>
      <c r="AC11" s="137"/>
      <c r="AD11" s="137"/>
      <c r="AE11" s="137"/>
      <c r="AF11" s="138"/>
      <c r="AG11" s="100"/>
      <c r="AH11" s="101" t="str">
        <f>IF(H19*380=0,"",H19*380)</f>
        <v/>
      </c>
      <c r="AI11" s="102"/>
      <c r="AJ11" s="102"/>
      <c r="AK11" s="103"/>
    </row>
    <row r="12" spans="1:39" ht="15" customHeight="1" x14ac:dyDescent="0.4">
      <c r="T12" s="249" t="s">
        <v>147</v>
      </c>
      <c r="U12" s="250"/>
      <c r="V12" s="249" t="s">
        <v>145</v>
      </c>
      <c r="W12" s="250"/>
      <c r="X12" s="250"/>
      <c r="Y12" s="250"/>
      <c r="Z12" s="250"/>
      <c r="AA12" s="250"/>
      <c r="AB12" s="250"/>
      <c r="AC12" s="250"/>
      <c r="AD12" s="250"/>
      <c r="AE12" s="250"/>
      <c r="AF12" s="250"/>
      <c r="AG12" s="251"/>
      <c r="AH12" s="107"/>
      <c r="AI12" s="252"/>
      <c r="AJ12" s="252"/>
      <c r="AK12" s="253"/>
    </row>
    <row r="13" spans="1:39" ht="15" customHeight="1" x14ac:dyDescent="0.4">
      <c r="B13" s="22" t="s">
        <v>59</v>
      </c>
      <c r="T13" s="249"/>
      <c r="U13" s="250"/>
      <c r="V13" s="249"/>
      <c r="W13" s="250"/>
      <c r="X13" s="250"/>
      <c r="Y13" s="250"/>
      <c r="Z13" s="250"/>
      <c r="AA13" s="250"/>
      <c r="AB13" s="250"/>
      <c r="AC13" s="250"/>
      <c r="AD13" s="250"/>
      <c r="AE13" s="250"/>
      <c r="AF13" s="250"/>
      <c r="AG13" s="251"/>
      <c r="AH13" s="107"/>
      <c r="AI13" s="252"/>
      <c r="AJ13" s="252"/>
      <c r="AK13" s="253"/>
    </row>
    <row r="14" spans="1:39" ht="15" customHeight="1" x14ac:dyDescent="0.4">
      <c r="B14" s="22" t="s">
        <v>189</v>
      </c>
      <c r="T14" s="22" t="s">
        <v>155</v>
      </c>
      <c r="AK14" s="23" t="s">
        <v>96</v>
      </c>
    </row>
    <row r="15" spans="1:39" ht="15" customHeight="1" x14ac:dyDescent="0.4">
      <c r="T15" s="104"/>
      <c r="U15" s="94" t="s">
        <v>48</v>
      </c>
      <c r="V15" s="95"/>
      <c r="W15" s="96"/>
      <c r="X15" s="96"/>
      <c r="Y15" s="96"/>
      <c r="Z15" s="96"/>
      <c r="AA15" s="96"/>
      <c r="AB15" s="96"/>
      <c r="AC15" s="96"/>
      <c r="AD15" s="96"/>
      <c r="AE15" s="96"/>
      <c r="AF15" s="97"/>
      <c r="AG15" s="96" t="s">
        <v>49</v>
      </c>
      <c r="AH15" s="96"/>
      <c r="AI15" s="96"/>
      <c r="AJ15" s="96"/>
      <c r="AK15" s="98"/>
    </row>
    <row r="16" spans="1:39" ht="15" customHeight="1" x14ac:dyDescent="0.4">
      <c r="T16" s="93">
        <v>1</v>
      </c>
      <c r="U16" s="128"/>
      <c r="V16" s="129"/>
      <c r="W16" s="129"/>
      <c r="X16" s="129"/>
      <c r="Y16" s="129"/>
      <c r="Z16" s="129"/>
      <c r="AA16" s="129"/>
      <c r="AB16" s="129"/>
      <c r="AC16" s="129"/>
      <c r="AD16" s="129"/>
      <c r="AE16" s="129"/>
      <c r="AF16" s="130"/>
      <c r="AG16" s="131"/>
      <c r="AH16" s="131"/>
      <c r="AI16" s="131"/>
      <c r="AJ16" s="131"/>
      <c r="AK16" s="132"/>
    </row>
    <row r="17" spans="1:37" ht="15" customHeight="1" x14ac:dyDescent="0.4">
      <c r="A17" s="29" t="s">
        <v>61</v>
      </c>
      <c r="B17" s="29"/>
      <c r="C17" s="29"/>
      <c r="D17" s="29"/>
      <c r="E17" s="29"/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93">
        <v>2</v>
      </c>
      <c r="U17" s="133"/>
      <c r="V17" s="134"/>
      <c r="W17" s="134"/>
      <c r="X17" s="134"/>
      <c r="Y17" s="134"/>
      <c r="Z17" s="134"/>
      <c r="AA17" s="134"/>
      <c r="AB17" s="134"/>
      <c r="AC17" s="134"/>
      <c r="AD17" s="134"/>
      <c r="AE17" s="134"/>
      <c r="AF17" s="135"/>
      <c r="AG17" s="121"/>
      <c r="AH17" s="121"/>
      <c r="AI17" s="121"/>
      <c r="AJ17" s="121"/>
      <c r="AK17" s="122"/>
    </row>
    <row r="18" spans="1:37" ht="15" customHeight="1" x14ac:dyDescent="0.4">
      <c r="T18" s="93">
        <v>3</v>
      </c>
      <c r="U18" s="133"/>
      <c r="V18" s="134"/>
      <c r="W18" s="134"/>
      <c r="X18" s="134"/>
      <c r="Y18" s="134"/>
      <c r="Z18" s="134"/>
      <c r="AA18" s="134"/>
      <c r="AB18" s="134"/>
      <c r="AC18" s="134"/>
      <c r="AD18" s="134"/>
      <c r="AE18" s="134"/>
      <c r="AF18" s="135"/>
      <c r="AG18" s="121"/>
      <c r="AH18" s="121"/>
      <c r="AI18" s="121"/>
      <c r="AJ18" s="121"/>
      <c r="AK18" s="122"/>
    </row>
    <row r="19" spans="1:37" ht="15" customHeight="1" x14ac:dyDescent="0.4">
      <c r="A19" s="22" t="s">
        <v>168</v>
      </c>
      <c r="C19" s="29"/>
      <c r="G19" s="29"/>
      <c r="H19" s="86"/>
      <c r="I19" s="32"/>
      <c r="J19" s="32"/>
      <c r="K19" s="22" t="s">
        <v>46</v>
      </c>
      <c r="T19" s="93">
        <v>4</v>
      </c>
      <c r="U19" s="133"/>
      <c r="V19" s="134"/>
      <c r="W19" s="134"/>
      <c r="X19" s="134"/>
      <c r="Y19" s="134"/>
      <c r="Z19" s="134"/>
      <c r="AA19" s="134"/>
      <c r="AB19" s="134"/>
      <c r="AC19" s="134"/>
      <c r="AD19" s="134"/>
      <c r="AE19" s="134"/>
      <c r="AF19" s="135"/>
      <c r="AG19" s="121"/>
      <c r="AH19" s="121"/>
      <c r="AI19" s="121"/>
      <c r="AJ19" s="121"/>
      <c r="AK19" s="122"/>
    </row>
    <row r="20" spans="1:37" ht="15" customHeight="1" x14ac:dyDescent="0.4">
      <c r="T20" s="99">
        <v>5</v>
      </c>
      <c r="U20" s="123"/>
      <c r="V20" s="124"/>
      <c r="W20" s="124"/>
      <c r="X20" s="124"/>
      <c r="Y20" s="124"/>
      <c r="Z20" s="124"/>
      <c r="AA20" s="124"/>
      <c r="AB20" s="124"/>
      <c r="AC20" s="124"/>
      <c r="AD20" s="124"/>
      <c r="AE20" s="124"/>
      <c r="AF20" s="125"/>
      <c r="AG20" s="126"/>
      <c r="AH20" s="126"/>
      <c r="AI20" s="126"/>
      <c r="AJ20" s="126"/>
      <c r="AK20" s="127"/>
    </row>
    <row r="21" spans="1:37" ht="17.25" customHeight="1" x14ac:dyDescent="0.4">
      <c r="A21" s="254" t="s">
        <v>190</v>
      </c>
      <c r="H21" s="86"/>
      <c r="I21" s="32"/>
      <c r="J21" s="32"/>
      <c r="K21" s="22" t="s">
        <v>47</v>
      </c>
      <c r="T21" s="111" t="s">
        <v>115</v>
      </c>
      <c r="U21" s="139" t="s">
        <v>142</v>
      </c>
      <c r="V21" s="139"/>
      <c r="W21" s="139"/>
      <c r="X21" s="139"/>
      <c r="Y21" s="139"/>
      <c r="Z21" s="139"/>
      <c r="AA21" s="139"/>
      <c r="AB21" s="139"/>
      <c r="AC21" s="139"/>
      <c r="AD21" s="139"/>
      <c r="AE21" s="139"/>
      <c r="AF21" s="140"/>
      <c r="AG21" s="100"/>
      <c r="AH21" s="101">
        <f>SUBTOTAL(9,AG16:AK20)</f>
        <v>0</v>
      </c>
      <c r="AI21" s="102"/>
      <c r="AJ21" s="102"/>
      <c r="AK21" s="103"/>
    </row>
    <row r="22" spans="1:37" ht="15" customHeight="1" x14ac:dyDescent="0.4">
      <c r="H22" s="34"/>
      <c r="I22" s="29"/>
      <c r="J22" s="29"/>
      <c r="T22" s="111" t="s">
        <v>118</v>
      </c>
      <c r="U22" s="139" t="s">
        <v>177</v>
      </c>
      <c r="V22" s="139"/>
      <c r="W22" s="139"/>
      <c r="X22" s="139"/>
      <c r="Y22" s="139"/>
      <c r="Z22" s="139"/>
      <c r="AA22" s="139"/>
      <c r="AB22" s="139"/>
      <c r="AC22" s="139"/>
      <c r="AD22" s="139"/>
      <c r="AE22" s="139"/>
      <c r="AF22" s="140"/>
      <c r="AG22" s="100"/>
      <c r="AH22" s="101">
        <f>AH21+MIN(AH10,AH11)</f>
        <v>0</v>
      </c>
      <c r="AI22" s="102"/>
      <c r="AJ22" s="102"/>
      <c r="AK22" s="103"/>
    </row>
    <row r="23" spans="1:37" ht="15" customHeight="1" x14ac:dyDescent="0.4">
      <c r="A23" s="22" t="s">
        <v>191</v>
      </c>
      <c r="H23" s="86" t="str">
        <f>IF(AH45=0,"",AH45)</f>
        <v/>
      </c>
      <c r="I23" s="32"/>
      <c r="J23" s="32"/>
      <c r="K23" s="22" t="s">
        <v>47</v>
      </c>
      <c r="T23" s="111" t="s">
        <v>160</v>
      </c>
      <c r="U23" s="139" t="s">
        <v>161</v>
      </c>
      <c r="V23" s="139"/>
      <c r="W23" s="139"/>
      <c r="X23" s="139"/>
      <c r="Y23" s="139"/>
      <c r="Z23" s="139"/>
      <c r="AA23" s="139"/>
      <c r="AB23" s="139"/>
      <c r="AC23" s="139"/>
      <c r="AD23" s="139"/>
      <c r="AE23" s="139"/>
      <c r="AF23" s="140"/>
      <c r="AG23" s="100"/>
      <c r="AH23" s="101" t="str">
        <f>IFERROR(VLOOKUP(AM3,限度額!A:D,3,0),"")</f>
        <v/>
      </c>
      <c r="AI23" s="102"/>
      <c r="AJ23" s="102"/>
      <c r="AK23" s="103"/>
    </row>
    <row r="24" spans="1:37" ht="15" customHeight="1" x14ac:dyDescent="0.4">
      <c r="H24" s="34"/>
      <c r="I24" s="29"/>
      <c r="J24" s="29"/>
      <c r="T24" s="249" t="s">
        <v>146</v>
      </c>
      <c r="U24" s="250"/>
      <c r="V24" s="249" t="s">
        <v>148</v>
      </c>
      <c r="W24" s="250"/>
      <c r="X24" s="250"/>
      <c r="Y24" s="250"/>
      <c r="Z24" s="250"/>
      <c r="AA24" s="250"/>
      <c r="AB24" s="250"/>
      <c r="AC24" s="250"/>
      <c r="AD24" s="250"/>
      <c r="AE24" s="250"/>
      <c r="AF24" s="250"/>
      <c r="AG24" s="251"/>
      <c r="AH24" s="107"/>
      <c r="AI24" s="252"/>
      <c r="AJ24" s="252"/>
      <c r="AK24" s="253"/>
    </row>
    <row r="25" spans="1:37" ht="15" customHeight="1" x14ac:dyDescent="0.4">
      <c r="H25" s="34"/>
      <c r="I25" s="29"/>
      <c r="J25" s="29"/>
      <c r="T25" s="255"/>
      <c r="U25" s="250"/>
      <c r="V25" s="249" t="s">
        <v>149</v>
      </c>
      <c r="W25" s="250"/>
      <c r="X25" s="250"/>
      <c r="Y25" s="250"/>
      <c r="Z25" s="250"/>
      <c r="AA25" s="250"/>
      <c r="AB25" s="250"/>
      <c r="AC25" s="250"/>
      <c r="AD25" s="250"/>
      <c r="AE25" s="250"/>
      <c r="AF25" s="250"/>
      <c r="AG25" s="251"/>
      <c r="AH25" s="107"/>
      <c r="AI25" s="252"/>
      <c r="AJ25" s="252"/>
      <c r="AK25" s="253"/>
    </row>
    <row r="26" spans="1:37" ht="15" customHeight="1" x14ac:dyDescent="0.4">
      <c r="T26" s="255"/>
      <c r="U26" s="250"/>
      <c r="V26" s="249"/>
      <c r="W26" s="250"/>
      <c r="X26" s="250"/>
      <c r="Y26" s="250"/>
      <c r="Z26" s="250"/>
      <c r="AA26" s="250"/>
      <c r="AB26" s="250"/>
      <c r="AC26" s="250"/>
      <c r="AD26" s="250"/>
      <c r="AE26" s="250"/>
      <c r="AF26" s="250"/>
      <c r="AG26" s="251"/>
      <c r="AH26" s="107"/>
      <c r="AI26" s="252"/>
      <c r="AJ26" s="252"/>
      <c r="AK26" s="253"/>
    </row>
    <row r="27" spans="1:37" ht="15" customHeight="1" x14ac:dyDescent="0.4">
      <c r="T27" s="22" t="s">
        <v>138</v>
      </c>
      <c r="AK27" s="23" t="s">
        <v>96</v>
      </c>
    </row>
    <row r="28" spans="1:37" ht="15" customHeight="1" x14ac:dyDescent="0.4">
      <c r="A28" s="29" t="s">
        <v>63</v>
      </c>
      <c r="B28" s="29"/>
      <c r="C28" s="29"/>
      <c r="D28" s="29"/>
      <c r="E28" s="29"/>
      <c r="F28" s="29"/>
      <c r="G28" s="29"/>
      <c r="H28" s="29"/>
      <c r="I28" s="29"/>
      <c r="J28" s="29"/>
      <c r="K28" s="29"/>
      <c r="L28" s="29"/>
      <c r="M28" s="29"/>
      <c r="N28" s="29"/>
      <c r="O28" s="29"/>
      <c r="P28" s="29"/>
      <c r="Q28" s="29"/>
      <c r="R28" s="29"/>
      <c r="S28" s="29"/>
      <c r="T28" s="104"/>
      <c r="U28" s="94" t="s">
        <v>139</v>
      </c>
      <c r="V28" s="95"/>
      <c r="W28" s="96"/>
      <c r="X28" s="96"/>
      <c r="Y28" s="96"/>
      <c r="Z28" s="96"/>
      <c r="AA28" s="96"/>
      <c r="AB28" s="96"/>
      <c r="AC28" s="96"/>
      <c r="AD28" s="96"/>
      <c r="AE28" s="96"/>
      <c r="AF28" s="97"/>
      <c r="AG28" s="96" t="s">
        <v>49</v>
      </c>
      <c r="AH28" s="96"/>
      <c r="AI28" s="96"/>
      <c r="AJ28" s="96"/>
      <c r="AK28" s="98"/>
    </row>
    <row r="29" spans="1:37" ht="15" customHeight="1" x14ac:dyDescent="0.4">
      <c r="T29" s="93">
        <v>1</v>
      </c>
      <c r="U29" s="128"/>
      <c r="V29" s="129"/>
      <c r="W29" s="129"/>
      <c r="X29" s="129"/>
      <c r="Y29" s="129"/>
      <c r="Z29" s="129"/>
      <c r="AA29" s="129"/>
      <c r="AB29" s="129"/>
      <c r="AC29" s="129"/>
      <c r="AD29" s="129"/>
      <c r="AE29" s="129"/>
      <c r="AF29" s="130"/>
      <c r="AG29" s="131"/>
      <c r="AH29" s="131"/>
      <c r="AI29" s="131"/>
      <c r="AJ29" s="131"/>
      <c r="AK29" s="132"/>
    </row>
    <row r="30" spans="1:37" ht="15" customHeight="1" x14ac:dyDescent="0.4">
      <c r="A30" s="22" t="s">
        <v>124</v>
      </c>
      <c r="T30" s="93">
        <v>2</v>
      </c>
      <c r="U30" s="133"/>
      <c r="V30" s="134"/>
      <c r="W30" s="134"/>
      <c r="X30" s="134"/>
      <c r="Y30" s="134"/>
      <c r="Z30" s="134"/>
      <c r="AA30" s="134"/>
      <c r="AB30" s="134"/>
      <c r="AC30" s="134"/>
      <c r="AD30" s="134"/>
      <c r="AE30" s="134"/>
      <c r="AF30" s="135"/>
      <c r="AG30" s="121"/>
      <c r="AH30" s="121"/>
      <c r="AI30" s="121"/>
      <c r="AJ30" s="121"/>
      <c r="AK30" s="122"/>
    </row>
    <row r="31" spans="1:37" ht="17.25" customHeight="1" x14ac:dyDescent="0.4">
      <c r="A31" s="254" t="s">
        <v>192</v>
      </c>
      <c r="T31" s="93">
        <v>3</v>
      </c>
      <c r="U31" s="133"/>
      <c r="V31" s="134"/>
      <c r="W31" s="134"/>
      <c r="X31" s="134"/>
      <c r="Y31" s="134"/>
      <c r="Z31" s="134"/>
      <c r="AA31" s="134"/>
      <c r="AB31" s="134"/>
      <c r="AC31" s="134"/>
      <c r="AD31" s="134"/>
      <c r="AE31" s="134"/>
      <c r="AF31" s="135"/>
      <c r="AG31" s="121"/>
      <c r="AH31" s="121"/>
      <c r="AI31" s="121"/>
      <c r="AJ31" s="121"/>
      <c r="AK31" s="122"/>
    </row>
    <row r="32" spans="1:37" ht="15" customHeight="1" x14ac:dyDescent="0.4">
      <c r="T32" s="93">
        <v>4</v>
      </c>
      <c r="U32" s="133"/>
      <c r="V32" s="134"/>
      <c r="W32" s="134"/>
      <c r="X32" s="134"/>
      <c r="Y32" s="134"/>
      <c r="Z32" s="134"/>
      <c r="AA32" s="134"/>
      <c r="AB32" s="134"/>
      <c r="AC32" s="134"/>
      <c r="AD32" s="134"/>
      <c r="AE32" s="134"/>
      <c r="AF32" s="135"/>
      <c r="AG32" s="121"/>
      <c r="AH32" s="121"/>
      <c r="AI32" s="121"/>
      <c r="AJ32" s="121"/>
      <c r="AK32" s="122"/>
    </row>
    <row r="33" spans="1:37" ht="15" customHeight="1" x14ac:dyDescent="0.4">
      <c r="A33" s="22" t="s">
        <v>125</v>
      </c>
      <c r="T33" s="99">
        <v>5</v>
      </c>
      <c r="U33" s="123"/>
      <c r="V33" s="124"/>
      <c r="W33" s="124"/>
      <c r="X33" s="124"/>
      <c r="Y33" s="124"/>
      <c r="Z33" s="124"/>
      <c r="AA33" s="124"/>
      <c r="AB33" s="124"/>
      <c r="AC33" s="124"/>
      <c r="AD33" s="124"/>
      <c r="AE33" s="124"/>
      <c r="AF33" s="125"/>
      <c r="AG33" s="126"/>
      <c r="AH33" s="126"/>
      <c r="AI33" s="126"/>
      <c r="AJ33" s="126"/>
      <c r="AK33" s="127"/>
    </row>
    <row r="34" spans="1:37" ht="15" customHeight="1" x14ac:dyDescent="0.4">
      <c r="T34" s="111" t="s">
        <v>162</v>
      </c>
      <c r="U34" s="137" t="s">
        <v>143</v>
      </c>
      <c r="V34" s="137"/>
      <c r="W34" s="137"/>
      <c r="X34" s="137"/>
      <c r="Y34" s="137"/>
      <c r="Z34" s="137"/>
      <c r="AA34" s="137"/>
      <c r="AB34" s="137"/>
      <c r="AC34" s="137"/>
      <c r="AD34" s="137"/>
      <c r="AE34" s="137"/>
      <c r="AF34" s="138"/>
      <c r="AG34" s="100"/>
      <c r="AH34" s="101">
        <f>SUBTOTAL(9,AG29:AK33)</f>
        <v>0</v>
      </c>
      <c r="AI34" s="102"/>
      <c r="AJ34" s="102"/>
      <c r="AK34" s="103"/>
    </row>
    <row r="35" spans="1:37" ht="15" customHeight="1" x14ac:dyDescent="0.4">
      <c r="T35" s="111" t="s">
        <v>163</v>
      </c>
      <c r="U35" s="137" t="s">
        <v>144</v>
      </c>
      <c r="V35" s="137"/>
      <c r="W35" s="137"/>
      <c r="X35" s="137"/>
      <c r="Y35" s="137"/>
      <c r="Z35" s="137"/>
      <c r="AA35" s="137"/>
      <c r="AB35" s="137"/>
      <c r="AC35" s="137"/>
      <c r="AD35" s="137"/>
      <c r="AE35" s="137"/>
      <c r="AF35" s="138"/>
      <c r="AG35" s="100"/>
      <c r="AH35" s="101" t="str">
        <f>IFERROR(VLOOKUP(AM3,限度額!A:E,5,0),"")</f>
        <v/>
      </c>
      <c r="AI35" s="102"/>
      <c r="AJ35" s="102"/>
      <c r="AK35" s="103"/>
    </row>
    <row r="36" spans="1:37" ht="15" customHeight="1" x14ac:dyDescent="0.4">
      <c r="T36" s="249" t="s">
        <v>150</v>
      </c>
      <c r="U36" s="250"/>
      <c r="V36" s="249" t="s">
        <v>152</v>
      </c>
      <c r="W36" s="250"/>
      <c r="X36" s="250"/>
      <c r="Y36" s="250"/>
      <c r="Z36" s="250"/>
      <c r="AA36" s="250"/>
      <c r="AB36" s="250"/>
      <c r="AC36" s="250"/>
      <c r="AD36" s="250"/>
      <c r="AE36" s="250"/>
      <c r="AF36" s="250"/>
      <c r="AG36" s="251"/>
      <c r="AH36" s="107"/>
      <c r="AI36" s="252"/>
      <c r="AJ36" s="252"/>
      <c r="AK36" s="253"/>
    </row>
    <row r="37" spans="1:37" ht="15" customHeight="1" x14ac:dyDescent="0.4">
      <c r="T37" s="250"/>
      <c r="U37" s="250"/>
      <c r="V37" s="249" t="s">
        <v>151</v>
      </c>
      <c r="W37" s="250"/>
      <c r="X37" s="250"/>
      <c r="Y37" s="250"/>
      <c r="Z37" s="250"/>
      <c r="AA37" s="250"/>
      <c r="AB37" s="250"/>
      <c r="AC37" s="250"/>
      <c r="AD37" s="250"/>
      <c r="AE37" s="250"/>
      <c r="AF37" s="250"/>
      <c r="AG37" s="251"/>
      <c r="AH37" s="107"/>
      <c r="AI37" s="252"/>
      <c r="AJ37" s="252"/>
      <c r="AK37" s="253"/>
    </row>
    <row r="38" spans="1:37" ht="15" customHeight="1" x14ac:dyDescent="0.4">
      <c r="T38" s="250"/>
      <c r="U38" s="250"/>
      <c r="V38" s="250"/>
      <c r="W38" s="250"/>
      <c r="X38" s="250"/>
      <c r="Y38" s="250"/>
      <c r="Z38" s="250"/>
      <c r="AA38" s="250"/>
      <c r="AB38" s="250"/>
      <c r="AC38" s="250"/>
      <c r="AD38" s="250"/>
      <c r="AE38" s="250"/>
      <c r="AF38" s="250"/>
      <c r="AG38" s="251"/>
      <c r="AH38" s="107"/>
      <c r="AI38" s="252"/>
      <c r="AJ38" s="252"/>
      <c r="AK38" s="253"/>
    </row>
    <row r="39" spans="1:37" ht="15" customHeight="1" x14ac:dyDescent="0.4">
      <c r="T39" s="146" t="s">
        <v>164</v>
      </c>
      <c r="U39" s="141" t="s">
        <v>178</v>
      </c>
      <c r="V39" s="142"/>
      <c r="W39" s="142"/>
      <c r="X39" s="142"/>
      <c r="Y39" s="142"/>
      <c r="Z39" s="142"/>
      <c r="AA39" s="142"/>
      <c r="AB39" s="142"/>
      <c r="AC39" s="142"/>
      <c r="AD39" s="142"/>
      <c r="AE39" s="142"/>
      <c r="AF39" s="143"/>
      <c r="AG39" s="113"/>
      <c r="AH39" s="114">
        <f>MIN(AH22,AH23)+AH34</f>
        <v>0</v>
      </c>
      <c r="AI39" s="115"/>
      <c r="AJ39" s="115"/>
      <c r="AK39" s="116"/>
    </row>
    <row r="40" spans="1:37" ht="15" customHeight="1" x14ac:dyDescent="0.4">
      <c r="T40" s="147"/>
      <c r="U40" s="144"/>
      <c r="V40" s="144"/>
      <c r="W40" s="144"/>
      <c r="X40" s="144"/>
      <c r="Y40" s="144"/>
      <c r="Z40" s="144"/>
      <c r="AA40" s="144"/>
      <c r="AB40" s="144"/>
      <c r="AC40" s="144"/>
      <c r="AD40" s="144"/>
      <c r="AE40" s="144"/>
      <c r="AF40" s="145"/>
      <c r="AG40" s="117"/>
      <c r="AH40" s="118"/>
      <c r="AI40" s="119"/>
      <c r="AJ40" s="119"/>
      <c r="AK40" s="120"/>
    </row>
    <row r="41" spans="1:37" ht="15" customHeight="1" x14ac:dyDescent="0.4">
      <c r="T41" s="111" t="s">
        <v>165</v>
      </c>
      <c r="U41" s="148" t="s">
        <v>179</v>
      </c>
      <c r="V41" s="148"/>
      <c r="W41" s="148"/>
      <c r="X41" s="148"/>
      <c r="Y41" s="148"/>
      <c r="Z41" s="148"/>
      <c r="AA41" s="148"/>
      <c r="AB41" s="148"/>
      <c r="AC41" s="148"/>
      <c r="AD41" s="148"/>
      <c r="AE41" s="148"/>
      <c r="AF41" s="149"/>
      <c r="AG41" s="100"/>
      <c r="AH41" s="101" t="str">
        <f>IFERROR(IF(AH34&gt;0,AH23+AH35,AH23),"")</f>
        <v/>
      </c>
      <c r="AI41" s="102"/>
      <c r="AJ41" s="102"/>
      <c r="AK41" s="103"/>
    </row>
    <row r="42" spans="1:37" ht="15" customHeight="1" x14ac:dyDescent="0.4">
      <c r="T42" s="249" t="s">
        <v>186</v>
      </c>
      <c r="U42" s="250"/>
      <c r="V42" s="249"/>
      <c r="W42" s="256"/>
      <c r="X42" s="256"/>
      <c r="Y42" s="256"/>
      <c r="Z42" s="256"/>
      <c r="AA42" s="256"/>
      <c r="AB42" s="256"/>
      <c r="AC42" s="256"/>
      <c r="AD42" s="256"/>
      <c r="AE42" s="256"/>
      <c r="AF42" s="256"/>
      <c r="AG42" s="251"/>
      <c r="AH42" s="107"/>
      <c r="AI42" s="252"/>
      <c r="AJ42" s="252"/>
      <c r="AK42" s="253"/>
    </row>
    <row r="43" spans="1:37" ht="15" customHeight="1" x14ac:dyDescent="0.4">
      <c r="T43" s="251"/>
      <c r="U43" s="256"/>
      <c r="V43" s="249"/>
      <c r="W43" s="256"/>
      <c r="X43" s="256"/>
      <c r="Y43" s="256"/>
      <c r="Z43" s="256"/>
      <c r="AA43" s="256"/>
      <c r="AB43" s="256"/>
      <c r="AC43" s="256"/>
      <c r="AD43" s="256"/>
      <c r="AE43" s="256"/>
      <c r="AF43" s="256"/>
      <c r="AG43" s="251"/>
      <c r="AH43" s="107"/>
      <c r="AI43" s="252"/>
      <c r="AJ43" s="252"/>
      <c r="AK43" s="253"/>
    </row>
    <row r="44" spans="1:37" ht="15" customHeight="1" x14ac:dyDescent="0.4">
      <c r="T44" s="250"/>
      <c r="U44" s="250"/>
      <c r="V44" s="250"/>
      <c r="W44" s="250"/>
      <c r="X44" s="250"/>
      <c r="Y44" s="250"/>
      <c r="Z44" s="250"/>
      <c r="AA44" s="250"/>
      <c r="AB44" s="250"/>
      <c r="AC44" s="250"/>
      <c r="AD44" s="250"/>
      <c r="AE44" s="250"/>
      <c r="AF44" s="250"/>
      <c r="AG44" s="251"/>
      <c r="AH44" s="107"/>
      <c r="AI44" s="252"/>
      <c r="AJ44" s="252"/>
      <c r="AK44" s="253"/>
    </row>
    <row r="45" spans="1:37" ht="15" customHeight="1" x14ac:dyDescent="0.4">
      <c r="T45" s="111" t="s">
        <v>166</v>
      </c>
      <c r="U45" s="137" t="s">
        <v>167</v>
      </c>
      <c r="V45" s="137"/>
      <c r="W45" s="137"/>
      <c r="X45" s="137"/>
      <c r="Y45" s="137"/>
      <c r="Z45" s="137"/>
      <c r="AA45" s="137"/>
      <c r="AB45" s="137"/>
      <c r="AC45" s="137"/>
      <c r="AD45" s="137"/>
      <c r="AE45" s="137"/>
      <c r="AF45" s="138"/>
      <c r="AG45" s="100"/>
      <c r="AH45" s="101">
        <f>MIN(AH39,AH41)*1/2</f>
        <v>0</v>
      </c>
      <c r="AI45" s="102"/>
      <c r="AJ45" s="102"/>
      <c r="AK45" s="103"/>
    </row>
    <row r="46" spans="1:37" ht="15" customHeight="1" x14ac:dyDescent="0.4">
      <c r="T46" s="250"/>
      <c r="U46" s="250"/>
      <c r="V46" s="250"/>
      <c r="W46" s="250"/>
      <c r="X46" s="250"/>
      <c r="Y46" s="250"/>
      <c r="Z46" s="250"/>
      <c r="AA46" s="250"/>
      <c r="AB46" s="250"/>
      <c r="AC46" s="250"/>
      <c r="AD46" s="250"/>
      <c r="AE46" s="250"/>
      <c r="AF46" s="250"/>
      <c r="AG46" s="251"/>
      <c r="AH46" s="107"/>
      <c r="AI46" s="252"/>
      <c r="AJ46" s="252"/>
      <c r="AK46" s="253"/>
    </row>
    <row r="47" spans="1:37" ht="15" customHeight="1" x14ac:dyDescent="0.4">
      <c r="T47" s="250"/>
      <c r="U47" s="250"/>
      <c r="V47" s="250"/>
      <c r="W47" s="250"/>
      <c r="X47" s="250"/>
      <c r="Y47" s="250"/>
      <c r="Z47" s="250"/>
      <c r="AA47" s="250"/>
      <c r="AB47" s="250"/>
      <c r="AC47" s="250"/>
      <c r="AD47" s="250"/>
      <c r="AE47" s="250"/>
      <c r="AF47" s="250"/>
      <c r="AG47" s="251"/>
      <c r="AH47" s="107"/>
      <c r="AI47" s="252"/>
      <c r="AJ47" s="252"/>
      <c r="AK47" s="253"/>
    </row>
    <row r="48" spans="1:37" ht="15" customHeight="1" x14ac:dyDescent="0.4">
      <c r="T48" s="250"/>
      <c r="U48" s="250"/>
      <c r="V48" s="250"/>
      <c r="W48" s="250"/>
      <c r="X48" s="250"/>
      <c r="Y48" s="250"/>
      <c r="Z48" s="250"/>
      <c r="AA48" s="250"/>
      <c r="AB48" s="250"/>
      <c r="AC48" s="250"/>
      <c r="AD48" s="250"/>
      <c r="AE48" s="250"/>
      <c r="AF48" s="250"/>
      <c r="AG48" s="251"/>
      <c r="AH48" s="107"/>
      <c r="AI48" s="252"/>
      <c r="AJ48" s="252"/>
      <c r="AK48" s="253"/>
    </row>
    <row r="49" spans="20:37" ht="15" customHeight="1" x14ac:dyDescent="0.4">
      <c r="T49" s="250"/>
      <c r="U49" s="250"/>
      <c r="V49" s="250"/>
      <c r="W49" s="250"/>
      <c r="X49" s="250"/>
      <c r="Y49" s="250"/>
      <c r="Z49" s="250"/>
      <c r="AA49" s="250"/>
      <c r="AB49" s="250"/>
      <c r="AC49" s="250"/>
      <c r="AD49" s="250"/>
      <c r="AE49" s="250"/>
      <c r="AF49" s="250"/>
      <c r="AG49" s="251"/>
      <c r="AH49" s="107"/>
      <c r="AI49" s="252"/>
      <c r="AJ49" s="252"/>
      <c r="AK49" s="253"/>
    </row>
    <row r="50" spans="20:37" ht="15" customHeight="1" x14ac:dyDescent="0.4"/>
    <row r="51" spans="20:37" ht="15" customHeight="1" x14ac:dyDescent="0.4"/>
    <row r="52" spans="20:37" ht="15" customHeight="1" x14ac:dyDescent="0.4"/>
    <row r="53" spans="20:37" ht="15" customHeight="1" x14ac:dyDescent="0.4"/>
    <row r="54" spans="20:37" ht="15" customHeight="1" x14ac:dyDescent="0.4"/>
    <row r="55" spans="20:37" ht="15" customHeight="1" x14ac:dyDescent="0.4"/>
    <row r="56" spans="20:37" ht="15" customHeight="1" x14ac:dyDescent="0.4"/>
    <row r="57" spans="20:37" ht="15" customHeight="1" x14ac:dyDescent="0.4"/>
    <row r="58" spans="20:37" ht="15" customHeight="1" x14ac:dyDescent="0.4"/>
    <row r="59" spans="20:37" ht="15" customHeight="1" x14ac:dyDescent="0.4"/>
    <row r="60" spans="20:37" ht="15" customHeight="1" x14ac:dyDescent="0.4"/>
    <row r="61" spans="20:37" ht="15" customHeight="1" x14ac:dyDescent="0.4"/>
    <row r="62" spans="20:37" ht="15" customHeight="1" x14ac:dyDescent="0.4"/>
    <row r="63" spans="20:37" ht="15" customHeight="1" x14ac:dyDescent="0.4"/>
  </sheetData>
  <mergeCells count="42">
    <mergeCell ref="T39:T40"/>
    <mergeCell ref="U39:AF40"/>
    <mergeCell ref="U41:AF41"/>
    <mergeCell ref="U45:AF45"/>
    <mergeCell ref="U32:AF32"/>
    <mergeCell ref="AG32:AK32"/>
    <mergeCell ref="U33:AF33"/>
    <mergeCell ref="AG33:AK33"/>
    <mergeCell ref="U34:AF34"/>
    <mergeCell ref="U35:AF35"/>
    <mergeCell ref="U23:AF23"/>
    <mergeCell ref="U29:AF29"/>
    <mergeCell ref="AG29:AK29"/>
    <mergeCell ref="U30:AF30"/>
    <mergeCell ref="AG30:AK30"/>
    <mergeCell ref="U31:AF31"/>
    <mergeCell ref="AG31:AK31"/>
    <mergeCell ref="U19:AF19"/>
    <mergeCell ref="AG19:AK19"/>
    <mergeCell ref="U20:AF20"/>
    <mergeCell ref="AG20:AK20"/>
    <mergeCell ref="U21:AF21"/>
    <mergeCell ref="U22:AF22"/>
    <mergeCell ref="U16:AF16"/>
    <mergeCell ref="AG16:AK16"/>
    <mergeCell ref="U17:AF17"/>
    <mergeCell ref="AG17:AK17"/>
    <mergeCell ref="U18:AF18"/>
    <mergeCell ref="AG18:AK18"/>
    <mergeCell ref="U8:AF8"/>
    <mergeCell ref="AG8:AK8"/>
    <mergeCell ref="U9:AF9"/>
    <mergeCell ref="AG9:AK9"/>
    <mergeCell ref="U10:AF10"/>
    <mergeCell ref="U11:AF11"/>
    <mergeCell ref="I1:J2"/>
    <mergeCell ref="U5:AF5"/>
    <mergeCell ref="AG5:AK5"/>
    <mergeCell ref="U6:AF6"/>
    <mergeCell ref="AG6:AK6"/>
    <mergeCell ref="U7:AF7"/>
    <mergeCell ref="AG7:AK7"/>
  </mergeCells>
  <phoneticPr fontId="2"/>
  <conditionalFormatting sqref="P4">
    <cfRule type="cellIs" dxfId="8" priority="8" operator="equal">
      <formula>""</formula>
    </cfRule>
    <cfRule type="expression" dxfId="7" priority="9">
      <formula>P4="　"</formula>
    </cfRule>
  </conditionalFormatting>
  <conditionalFormatting sqref="P5">
    <cfRule type="cellIs" dxfId="6" priority="7" operator="equal">
      <formula>""</formula>
    </cfRule>
  </conditionalFormatting>
  <conditionalFormatting sqref="P6">
    <cfRule type="cellIs" dxfId="5" priority="6" operator="equal">
      <formula>""</formula>
    </cfRule>
  </conditionalFormatting>
  <conditionalFormatting sqref="P7">
    <cfRule type="cellIs" dxfId="4" priority="5" operator="equal">
      <formula>""</formula>
    </cfRule>
  </conditionalFormatting>
  <conditionalFormatting sqref="P9">
    <cfRule type="cellIs" dxfId="3" priority="4" operator="equal">
      <formula>""</formula>
    </cfRule>
  </conditionalFormatting>
  <conditionalFormatting sqref="H19">
    <cfRule type="cellIs" dxfId="2" priority="3" operator="equal">
      <formula>""</formula>
    </cfRule>
  </conditionalFormatting>
  <conditionalFormatting sqref="H23">
    <cfRule type="cellIs" dxfId="1" priority="2" operator="equal">
      <formula>""</formula>
    </cfRule>
  </conditionalFormatting>
  <conditionalFormatting sqref="H21">
    <cfRule type="cellIs" dxfId="0" priority="1" operator="equal">
      <formula>""</formula>
    </cfRule>
  </conditionalFormatting>
  <printOptions horizontalCentered="1"/>
  <pageMargins left="0.23622047244094491" right="0.23622047244094491" top="0.74803149606299213" bottom="0.74803149606299213" header="0.31496062992125984" footer="0.31496062992125984"/>
  <pageSetup paperSize="9" orientation="portrait" r:id="rId1"/>
  <headerFooter>
    <oddHeader>&amp;L資料２</oddHead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2289" r:id="rId4" name="Check Box 1">
              <controlPr defaultSize="0" autoFill="0" autoLine="0" autoPict="0">
                <anchor moveWithCells="1">
                  <from>
                    <xdr:col>0</xdr:col>
                    <xdr:colOff>28575</xdr:colOff>
                    <xdr:row>28</xdr:row>
                    <xdr:rowOff>161925</xdr:rowOff>
                  </from>
                  <to>
                    <xdr:col>0</xdr:col>
                    <xdr:colOff>333375</xdr:colOff>
                    <xdr:row>30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0" r:id="rId5" name="Check Box 2">
              <controlPr defaultSize="0" autoFill="0" autoLine="0" autoPict="0">
                <anchor moveWithCells="1">
                  <from>
                    <xdr:col>0</xdr:col>
                    <xdr:colOff>28575</xdr:colOff>
                    <xdr:row>31</xdr:row>
                    <xdr:rowOff>161925</xdr:rowOff>
                  </from>
                  <to>
                    <xdr:col>0</xdr:col>
                    <xdr:colOff>333375</xdr:colOff>
                    <xdr:row>33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DD4040-F519-4471-9816-452CF5745E13}">
  <sheetPr>
    <tabColor theme="5" tint="0.79998168889431442"/>
  </sheetPr>
  <dimension ref="A1:AO63"/>
  <sheetViews>
    <sheetView zoomScaleNormal="100" workbookViewId="0">
      <selection activeCell="A13" sqref="A13"/>
    </sheetView>
  </sheetViews>
  <sheetFormatPr defaultRowHeight="14.25" x14ac:dyDescent="0.4"/>
  <cols>
    <col min="1" max="19" width="4.625" style="22" customWidth="1"/>
    <col min="20" max="20" width="0.875" style="22" customWidth="1"/>
    <col min="21" max="39" width="4.625" style="22" customWidth="1"/>
    <col min="40" max="16384" width="9" style="22"/>
  </cols>
  <sheetData>
    <row r="1" spans="1:41" ht="15" customHeight="1" x14ac:dyDescent="0.4">
      <c r="R1" s="23"/>
      <c r="S1" s="23" t="s">
        <v>51</v>
      </c>
    </row>
    <row r="2" spans="1:41" ht="15" customHeight="1" x14ac:dyDescent="0.4">
      <c r="R2" s="23"/>
      <c r="S2" s="23"/>
    </row>
    <row r="3" spans="1:41" ht="15" customHeight="1" thickBot="1" x14ac:dyDescent="0.45">
      <c r="U3" s="22" t="s">
        <v>194</v>
      </c>
      <c r="AL3" s="23"/>
      <c r="AM3" s="23" t="s">
        <v>96</v>
      </c>
      <c r="AO3" s="22" t="str">
        <f>IF(W13&lt;50,"A",IF(W13&lt;100,"B",IF(W13&lt;150,"C",IF(W13&lt;200,"D",IF(W13&lt;250,"E",IF(W13&lt;300,"F",IF(W13&lt;350,"G",IF(W13&lt;400,"H",IF(W13&lt;450,"I",IF(W13&lt;500,"J",IF(W13&lt;550,"K",IF(W13&lt;600,"L",IF(W13&lt;650,"M",IF(W13&lt;700,"N",IF(W13&lt;750,"O",IF(W13&lt;800,"P",IF(W13&lt;850,"Q",IF(W13&lt;900,"R",IF(W13&lt;950,"S",IF(W13&lt;1000,"T",IF(W13&lt;1050,"U",IF(W13&lt;1100,"V",IF(W13&lt;1150,"W",IF(W13&lt;1200,"X",IF(W13&lt;1250,"Y",IF(W13&lt;1300,"Z",IF(W13&lt;1350,"AA",IF(W13&lt;1400,"AB",IF(W13&lt;1450,"AC",IF(W13&lt;1500,"AD","AE"))))))))))))))))))))))))))))))</f>
        <v>A</v>
      </c>
    </row>
    <row r="4" spans="1:41" ht="15" customHeight="1" thickTop="1" thickBot="1" x14ac:dyDescent="0.45">
      <c r="B4" s="22" t="s">
        <v>52</v>
      </c>
      <c r="L4" s="22" t="s">
        <v>53</v>
      </c>
      <c r="N4" s="24"/>
      <c r="O4" s="24"/>
      <c r="P4" s="84"/>
      <c r="Q4" s="24"/>
      <c r="R4" s="25"/>
      <c r="S4" s="25"/>
      <c r="U4" s="40"/>
      <c r="V4" s="36" t="s">
        <v>48</v>
      </c>
      <c r="W4" s="37"/>
      <c r="X4" s="38"/>
      <c r="Y4" s="38"/>
      <c r="Z4" s="38"/>
      <c r="AA4" s="38"/>
      <c r="AB4" s="38"/>
      <c r="AC4" s="38"/>
      <c r="AD4" s="38"/>
      <c r="AE4" s="38"/>
      <c r="AF4" s="38"/>
      <c r="AG4" s="90"/>
      <c r="AH4" s="39" t="s">
        <v>49</v>
      </c>
      <c r="AI4" s="38"/>
      <c r="AJ4" s="38"/>
      <c r="AK4" s="38"/>
      <c r="AL4" s="43"/>
      <c r="AM4" s="43"/>
    </row>
    <row r="5" spans="1:41" ht="15" customHeight="1" thickTop="1" x14ac:dyDescent="0.4">
      <c r="P5" s="26"/>
      <c r="Q5" s="26"/>
      <c r="R5" s="27"/>
      <c r="S5" s="27"/>
      <c r="U5" s="41">
        <v>1</v>
      </c>
      <c r="V5" s="197"/>
      <c r="W5" s="198"/>
      <c r="X5" s="198"/>
      <c r="Y5" s="198"/>
      <c r="Z5" s="198"/>
      <c r="AA5" s="198"/>
      <c r="AB5" s="198"/>
      <c r="AC5" s="198"/>
      <c r="AD5" s="198"/>
      <c r="AE5" s="198"/>
      <c r="AF5" s="198"/>
      <c r="AG5" s="199"/>
      <c r="AH5" s="200"/>
      <c r="AI5" s="121"/>
      <c r="AJ5" s="121"/>
      <c r="AK5" s="121"/>
      <c r="AL5" s="121"/>
      <c r="AM5" s="201"/>
    </row>
    <row r="6" spans="1:41" ht="15" customHeight="1" x14ac:dyDescent="0.4">
      <c r="J6" s="22" t="s">
        <v>54</v>
      </c>
      <c r="N6" s="26"/>
      <c r="O6" s="26"/>
      <c r="P6" s="84"/>
      <c r="Q6" s="24"/>
      <c r="R6" s="25"/>
      <c r="S6" s="27"/>
      <c r="U6" s="41">
        <v>2</v>
      </c>
      <c r="V6" s="133"/>
      <c r="W6" s="134"/>
      <c r="X6" s="134"/>
      <c r="Y6" s="134"/>
      <c r="Z6" s="134"/>
      <c r="AA6" s="134"/>
      <c r="AB6" s="134"/>
      <c r="AC6" s="134"/>
      <c r="AD6" s="134"/>
      <c r="AE6" s="134"/>
      <c r="AF6" s="134"/>
      <c r="AG6" s="202"/>
      <c r="AH6" s="200"/>
      <c r="AI6" s="121"/>
      <c r="AJ6" s="121"/>
      <c r="AK6" s="121"/>
      <c r="AL6" s="121"/>
      <c r="AM6" s="201"/>
    </row>
    <row r="7" spans="1:41" ht="15" customHeight="1" x14ac:dyDescent="0.4">
      <c r="N7" s="33"/>
      <c r="O7" s="33"/>
      <c r="P7" s="87"/>
      <c r="Q7" s="88"/>
      <c r="R7" s="89"/>
      <c r="S7" s="89"/>
      <c r="U7" s="41">
        <v>3</v>
      </c>
      <c r="V7" s="133"/>
      <c r="W7" s="134"/>
      <c r="X7" s="134"/>
      <c r="Y7" s="134"/>
      <c r="Z7" s="134"/>
      <c r="AA7" s="134"/>
      <c r="AB7" s="134"/>
      <c r="AC7" s="134"/>
      <c r="AD7" s="134"/>
      <c r="AE7" s="134"/>
      <c r="AF7" s="134"/>
      <c r="AG7" s="202"/>
      <c r="AH7" s="200"/>
      <c r="AI7" s="121"/>
      <c r="AJ7" s="121"/>
      <c r="AK7" s="121"/>
      <c r="AL7" s="121"/>
      <c r="AM7" s="201"/>
    </row>
    <row r="8" spans="1:41" ht="15" customHeight="1" x14ac:dyDescent="0.4">
      <c r="L8" s="22" t="s">
        <v>56</v>
      </c>
      <c r="N8" s="24"/>
      <c r="O8" s="24"/>
      <c r="P8" s="84"/>
      <c r="Q8" s="24"/>
      <c r="R8" s="25"/>
      <c r="S8" s="25"/>
      <c r="U8" s="41">
        <v>4</v>
      </c>
      <c r="V8" s="133"/>
      <c r="W8" s="134"/>
      <c r="X8" s="134"/>
      <c r="Y8" s="134"/>
      <c r="Z8" s="134"/>
      <c r="AA8" s="134"/>
      <c r="AB8" s="134"/>
      <c r="AC8" s="134"/>
      <c r="AD8" s="134"/>
      <c r="AE8" s="134"/>
      <c r="AF8" s="134"/>
      <c r="AG8" s="202"/>
      <c r="AH8" s="200"/>
      <c r="AI8" s="121"/>
      <c r="AJ8" s="121"/>
      <c r="AK8" s="121"/>
      <c r="AL8" s="121"/>
      <c r="AM8" s="201"/>
    </row>
    <row r="9" spans="1:41" ht="15" customHeight="1" thickBot="1" x14ac:dyDescent="0.45">
      <c r="N9" s="26"/>
      <c r="O9" s="26"/>
      <c r="P9" s="26"/>
      <c r="Q9" s="26"/>
      <c r="R9" s="53"/>
      <c r="S9" s="53"/>
      <c r="U9" s="91">
        <v>5</v>
      </c>
      <c r="V9" s="123"/>
      <c r="W9" s="124"/>
      <c r="X9" s="124"/>
      <c r="Y9" s="124"/>
      <c r="Z9" s="124"/>
      <c r="AA9" s="124"/>
      <c r="AB9" s="124"/>
      <c r="AC9" s="124"/>
      <c r="AD9" s="124"/>
      <c r="AE9" s="124"/>
      <c r="AF9" s="124"/>
      <c r="AG9" s="203"/>
      <c r="AH9" s="200"/>
      <c r="AI9" s="121"/>
      <c r="AJ9" s="121"/>
      <c r="AK9" s="121"/>
      <c r="AL9" s="121"/>
      <c r="AM9" s="201"/>
    </row>
    <row r="10" spans="1:41" ht="15" customHeight="1" thickTop="1" thickBot="1" x14ac:dyDescent="0.45">
      <c r="N10" s="33"/>
      <c r="O10" s="33"/>
      <c r="P10" s="51"/>
      <c r="Q10" s="33"/>
      <c r="R10" s="52"/>
      <c r="S10" s="52"/>
      <c r="U10" s="204" t="s">
        <v>50</v>
      </c>
      <c r="V10" s="205"/>
      <c r="W10" s="205"/>
      <c r="X10" s="205"/>
      <c r="Y10" s="205"/>
      <c r="Z10" s="205"/>
      <c r="AA10" s="205"/>
      <c r="AB10" s="205"/>
      <c r="AC10" s="205"/>
      <c r="AD10" s="205"/>
      <c r="AE10" s="205"/>
      <c r="AF10" s="205"/>
      <c r="AG10" s="206"/>
      <c r="AH10" s="258" t="s">
        <v>98</v>
      </c>
      <c r="AI10" s="46">
        <f>SUBTOTAL(9,AH5:AM9)</f>
        <v>0</v>
      </c>
      <c r="AJ10" s="47"/>
      <c r="AK10" s="47"/>
      <c r="AL10" s="49"/>
      <c r="AM10" s="49"/>
    </row>
    <row r="11" spans="1:41" ht="15" customHeight="1" thickTop="1" x14ac:dyDescent="0.4">
      <c r="L11" s="22" t="s">
        <v>57</v>
      </c>
      <c r="N11" s="24"/>
      <c r="O11" s="24"/>
      <c r="P11" s="84"/>
      <c r="Q11" s="24"/>
      <c r="U11" s="69"/>
      <c r="V11" s="70"/>
      <c r="W11" s="70"/>
      <c r="X11" s="70"/>
      <c r="Y11" s="70"/>
      <c r="Z11" s="70"/>
      <c r="AA11" s="70"/>
      <c r="AB11" s="70"/>
      <c r="AC11" s="70"/>
      <c r="AD11" s="70"/>
      <c r="AE11" s="70"/>
      <c r="AF11" s="70"/>
      <c r="AG11" s="70"/>
      <c r="AH11" s="70"/>
      <c r="AI11" s="70"/>
      <c r="AJ11" s="70"/>
      <c r="AK11" s="70"/>
      <c r="AL11" s="70"/>
      <c r="AM11" s="71"/>
      <c r="AN11" s="29"/>
    </row>
    <row r="12" spans="1:41" ht="15" customHeight="1" x14ac:dyDescent="0.4">
      <c r="U12" s="72"/>
      <c r="V12" s="33"/>
      <c r="W12" s="33"/>
      <c r="X12" s="33"/>
      <c r="Y12" s="33"/>
      <c r="Z12" s="33"/>
      <c r="AA12" s="33"/>
      <c r="AB12" s="33"/>
      <c r="AC12" s="33"/>
      <c r="AD12" s="33"/>
      <c r="AE12" s="33"/>
      <c r="AF12" s="33"/>
      <c r="AG12" s="207">
        <f>W13*AB13</f>
        <v>0</v>
      </c>
      <c r="AH12" s="208"/>
      <c r="AI12" s="208"/>
      <c r="AJ12" s="209"/>
      <c r="AK12" s="33"/>
      <c r="AL12" s="33"/>
      <c r="AM12" s="73"/>
    </row>
    <row r="13" spans="1:41" ht="15" customHeight="1" x14ac:dyDescent="0.4">
      <c r="A13" s="29" t="s">
        <v>187</v>
      </c>
      <c r="B13" s="29"/>
      <c r="C13" s="29"/>
      <c r="D13" s="29"/>
      <c r="E13" s="29"/>
      <c r="F13" s="29"/>
      <c r="G13" s="29"/>
      <c r="H13" s="29"/>
      <c r="I13" s="29"/>
      <c r="J13" s="29"/>
      <c r="K13" s="29"/>
      <c r="L13" s="29"/>
      <c r="M13" s="29"/>
      <c r="N13" s="29"/>
      <c r="O13" s="29"/>
      <c r="P13" s="29"/>
      <c r="Q13" s="29"/>
      <c r="R13" s="29"/>
      <c r="S13" s="29"/>
      <c r="U13" s="72"/>
      <c r="V13" s="65" t="s">
        <v>103</v>
      </c>
      <c r="W13" s="79"/>
      <c r="X13" s="79"/>
      <c r="Y13" s="33" t="s">
        <v>104</v>
      </c>
      <c r="Z13" s="33"/>
      <c r="AA13" s="33" t="s">
        <v>105</v>
      </c>
      <c r="AB13" s="55">
        <v>380</v>
      </c>
      <c r="AC13" s="31"/>
      <c r="AD13" s="33" t="s">
        <v>106</v>
      </c>
      <c r="AE13" s="33"/>
      <c r="AF13" s="33" t="s">
        <v>107</v>
      </c>
      <c r="AG13" s="210"/>
      <c r="AH13" s="211"/>
      <c r="AI13" s="211"/>
      <c r="AJ13" s="212"/>
      <c r="AK13" s="33" t="s">
        <v>108</v>
      </c>
      <c r="AL13" s="77"/>
      <c r="AM13" s="78" t="s">
        <v>109</v>
      </c>
    </row>
    <row r="14" spans="1:41" ht="15" customHeight="1" x14ac:dyDescent="0.4">
      <c r="U14" s="72"/>
      <c r="V14" s="33"/>
      <c r="W14" s="33"/>
      <c r="X14" s="33"/>
      <c r="Y14" s="33"/>
      <c r="Z14" s="33"/>
      <c r="AA14" s="33"/>
      <c r="AB14" s="33"/>
      <c r="AC14" s="33"/>
      <c r="AD14" s="33"/>
      <c r="AE14" s="33"/>
      <c r="AF14" s="33"/>
      <c r="AG14" s="33"/>
      <c r="AH14" s="33"/>
      <c r="AI14" s="33"/>
      <c r="AJ14" s="33"/>
      <c r="AK14" s="33"/>
      <c r="AL14" s="33"/>
      <c r="AM14" s="73"/>
    </row>
    <row r="15" spans="1:41" ht="15" customHeight="1" x14ac:dyDescent="0.4">
      <c r="B15" s="22" t="s">
        <v>59</v>
      </c>
      <c r="U15" s="72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207">
        <f>AI10/2</f>
        <v>0</v>
      </c>
      <c r="AH15" s="208"/>
      <c r="AI15" s="208"/>
      <c r="AJ15" s="209"/>
      <c r="AK15" s="33"/>
      <c r="AL15" s="33"/>
      <c r="AM15" s="73"/>
    </row>
    <row r="16" spans="1:41" ht="15" customHeight="1" x14ac:dyDescent="0.4">
      <c r="B16" s="22" t="s">
        <v>99</v>
      </c>
      <c r="U16" s="72"/>
      <c r="V16" s="33"/>
      <c r="W16" s="33"/>
      <c r="X16" s="33"/>
      <c r="Y16" s="259" t="s">
        <v>98</v>
      </c>
      <c r="Z16" s="33"/>
      <c r="AA16" s="33" t="s">
        <v>110</v>
      </c>
      <c r="AB16" s="31">
        <v>2</v>
      </c>
      <c r="AC16" s="31"/>
      <c r="AD16" s="33" t="s">
        <v>106</v>
      </c>
      <c r="AE16" s="33"/>
      <c r="AF16" s="33" t="s">
        <v>111</v>
      </c>
      <c r="AG16" s="210"/>
      <c r="AH16" s="211"/>
      <c r="AI16" s="211"/>
      <c r="AJ16" s="212"/>
      <c r="AK16" s="33" t="s">
        <v>108</v>
      </c>
      <c r="AL16" s="33"/>
      <c r="AM16" s="73"/>
    </row>
    <row r="17" spans="1:40" ht="15" customHeight="1" x14ac:dyDescent="0.4">
      <c r="U17" s="72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73"/>
      <c r="AN17" s="29"/>
    </row>
    <row r="18" spans="1:40" ht="15" customHeight="1" x14ac:dyDescent="0.4">
      <c r="U18" s="72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207">
        <f>IF(AG12&lt;AG15,AG12,AG15)</f>
        <v>0</v>
      </c>
      <c r="AH18" s="208"/>
      <c r="AI18" s="208"/>
      <c r="AJ18" s="209"/>
      <c r="AK18" s="33"/>
      <c r="AL18" s="33"/>
      <c r="AM18" s="73"/>
    </row>
    <row r="19" spans="1:40" ht="15" customHeight="1" x14ac:dyDescent="0.4">
      <c r="A19" s="29" t="s">
        <v>61</v>
      </c>
      <c r="B19" s="29"/>
      <c r="C19" s="29"/>
      <c r="D19" s="29"/>
      <c r="E19" s="29"/>
      <c r="F19" s="29"/>
      <c r="G19" s="29"/>
      <c r="H19" s="29"/>
      <c r="I19" s="29"/>
      <c r="J19" s="29"/>
      <c r="K19" s="29"/>
      <c r="L19" s="29"/>
      <c r="M19" s="29"/>
      <c r="N19" s="29"/>
      <c r="O19" s="29"/>
      <c r="P19" s="29"/>
      <c r="Q19" s="29"/>
      <c r="R19" s="29"/>
      <c r="S19" s="29"/>
      <c r="U19" s="72"/>
      <c r="V19" s="33"/>
      <c r="W19" s="33"/>
      <c r="X19" s="33" t="s">
        <v>112</v>
      </c>
      <c r="Y19" s="33"/>
      <c r="Z19" s="33"/>
      <c r="AA19" s="33"/>
      <c r="AB19" s="33"/>
      <c r="AC19" s="33"/>
      <c r="AD19" s="33"/>
      <c r="AE19" s="33"/>
      <c r="AF19" s="33" t="s">
        <v>113</v>
      </c>
      <c r="AG19" s="210"/>
      <c r="AH19" s="211"/>
      <c r="AI19" s="211"/>
      <c r="AJ19" s="212"/>
      <c r="AK19" s="33" t="s">
        <v>108</v>
      </c>
      <c r="AL19" s="33"/>
      <c r="AM19" s="73"/>
    </row>
    <row r="20" spans="1:40" ht="15" customHeight="1" thickBot="1" x14ac:dyDescent="0.45">
      <c r="U20" s="74"/>
      <c r="V20" s="75"/>
      <c r="W20" s="75"/>
      <c r="X20" s="75"/>
      <c r="Y20" s="75"/>
      <c r="Z20" s="75"/>
      <c r="AA20" s="75"/>
      <c r="AB20" s="75"/>
      <c r="AC20" s="75"/>
      <c r="AD20" s="75"/>
      <c r="AE20" s="75"/>
      <c r="AF20" s="75"/>
      <c r="AG20" s="75"/>
      <c r="AH20" s="75"/>
      <c r="AI20" s="75"/>
      <c r="AJ20" s="75"/>
      <c r="AK20" s="75"/>
      <c r="AL20" s="75"/>
      <c r="AM20" s="76"/>
    </row>
    <row r="21" spans="1:40" ht="17.25" customHeight="1" thickTop="1" thickBot="1" x14ac:dyDescent="0.45">
      <c r="A21" s="29" t="s">
        <v>64</v>
      </c>
      <c r="B21" s="29"/>
      <c r="C21" s="29"/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29"/>
      <c r="AG21" s="33"/>
      <c r="AH21" s="33"/>
      <c r="AI21" s="33"/>
      <c r="AJ21" s="33"/>
    </row>
    <row r="22" spans="1:40" ht="15" customHeight="1" thickTop="1" thickBot="1" x14ac:dyDescent="0.45">
      <c r="U22" s="190" t="s">
        <v>114</v>
      </c>
      <c r="V22" s="191"/>
      <c r="W22" s="191"/>
      <c r="X22" s="191"/>
      <c r="Y22" s="191"/>
      <c r="Z22" s="191"/>
      <c r="AA22" s="191"/>
      <c r="AB22" s="191"/>
      <c r="AC22" s="191"/>
      <c r="AD22" s="191"/>
      <c r="AE22" s="191"/>
      <c r="AF22" s="194" t="s">
        <v>196</v>
      </c>
      <c r="AG22" s="195"/>
      <c r="AH22" s="195"/>
      <c r="AI22" s="195"/>
      <c r="AJ22" s="195"/>
      <c r="AK22" s="195"/>
      <c r="AL22" s="195"/>
      <c r="AM22" s="196"/>
    </row>
    <row r="23" spans="1:40" ht="15" customHeight="1" thickTop="1" thickBot="1" x14ac:dyDescent="0.45">
      <c r="A23" s="22" t="s">
        <v>193</v>
      </c>
      <c r="R23" s="23"/>
      <c r="S23" s="23" t="s">
        <v>96</v>
      </c>
      <c r="U23" s="192"/>
      <c r="V23" s="193"/>
      <c r="W23" s="193"/>
      <c r="X23" s="193"/>
      <c r="Y23" s="193"/>
      <c r="Z23" s="193"/>
      <c r="AA23" s="193"/>
      <c r="AB23" s="193"/>
      <c r="AC23" s="193"/>
      <c r="AD23" s="193"/>
      <c r="AE23" s="193"/>
      <c r="AF23" s="56" t="s">
        <v>115</v>
      </c>
      <c r="AG23" s="64">
        <f>M42+AG18</f>
        <v>0</v>
      </c>
      <c r="AH23" s="58"/>
      <c r="AI23" s="59"/>
      <c r="AJ23" s="60"/>
      <c r="AK23" s="61"/>
      <c r="AL23" s="62"/>
      <c r="AM23" s="63"/>
    </row>
    <row r="24" spans="1:40" ht="15" customHeight="1" thickTop="1" thickBot="1" x14ac:dyDescent="0.45">
      <c r="A24" s="19"/>
      <c r="B24" s="36" t="s">
        <v>48</v>
      </c>
      <c r="C24" s="37"/>
      <c r="D24" s="38"/>
      <c r="E24" s="38"/>
      <c r="F24" s="38"/>
      <c r="G24" s="38"/>
      <c r="H24" s="38"/>
      <c r="I24" s="38"/>
      <c r="J24" s="38"/>
      <c r="K24" s="38"/>
      <c r="L24" s="39" t="s">
        <v>100</v>
      </c>
      <c r="M24" s="38"/>
      <c r="N24" s="54"/>
      <c r="O24" s="39" t="s">
        <v>49</v>
      </c>
      <c r="P24" s="38"/>
      <c r="Q24" s="38"/>
      <c r="R24" s="35"/>
      <c r="S24" s="35"/>
      <c r="U24" s="72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</row>
    <row r="25" spans="1:40" ht="15" customHeight="1" thickTop="1" x14ac:dyDescent="0.4">
      <c r="A25" s="20">
        <v>1</v>
      </c>
      <c r="B25" s="188"/>
      <c r="C25" s="189"/>
      <c r="D25" s="189"/>
      <c r="E25" s="189"/>
      <c r="F25" s="189"/>
      <c r="G25" s="189"/>
      <c r="H25" s="189"/>
      <c r="I25" s="189"/>
      <c r="J25" s="189"/>
      <c r="K25" s="189"/>
      <c r="L25" s="185"/>
      <c r="M25" s="186"/>
      <c r="N25" s="187"/>
      <c r="O25" s="182"/>
      <c r="P25" s="183"/>
      <c r="Q25" s="183"/>
      <c r="R25" s="183"/>
      <c r="S25" s="184"/>
      <c r="U25" s="72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</row>
    <row r="26" spans="1:40" ht="15" customHeight="1" thickBot="1" x14ac:dyDescent="0.45">
      <c r="A26" s="20">
        <v>2</v>
      </c>
      <c r="B26" s="177"/>
      <c r="C26" s="178"/>
      <c r="D26" s="178"/>
      <c r="E26" s="178"/>
      <c r="F26" s="178"/>
      <c r="G26" s="178"/>
      <c r="H26" s="178"/>
      <c r="I26" s="178"/>
      <c r="J26" s="178"/>
      <c r="K26" s="178"/>
      <c r="L26" s="171"/>
      <c r="M26" s="172"/>
      <c r="N26" s="173"/>
      <c r="O26" s="174"/>
      <c r="P26" s="175"/>
      <c r="Q26" s="175"/>
      <c r="R26" s="175"/>
      <c r="S26" s="176"/>
      <c r="U26" s="92" t="s">
        <v>116</v>
      </c>
      <c r="V26" s="33"/>
      <c r="W26" s="33"/>
      <c r="X26" s="33"/>
      <c r="Y26" s="33"/>
      <c r="Z26" s="33"/>
      <c r="AA26" s="33"/>
      <c r="AB26" s="33"/>
      <c r="AC26" s="33"/>
      <c r="AD26" s="33"/>
      <c r="AE26" s="33"/>
      <c r="AF26" s="33"/>
      <c r="AG26" s="33"/>
      <c r="AH26" s="33"/>
      <c r="AI26" s="33"/>
      <c r="AJ26" s="33"/>
      <c r="AK26" s="33"/>
      <c r="AL26" s="65"/>
      <c r="AM26" s="65" t="s">
        <v>96</v>
      </c>
    </row>
    <row r="27" spans="1:40" ht="15" customHeight="1" thickTop="1" thickBot="1" x14ac:dyDescent="0.45">
      <c r="A27" s="20">
        <v>3</v>
      </c>
      <c r="B27" s="177"/>
      <c r="C27" s="178"/>
      <c r="D27" s="178"/>
      <c r="E27" s="178"/>
      <c r="F27" s="178"/>
      <c r="G27" s="178"/>
      <c r="H27" s="178"/>
      <c r="I27" s="178"/>
      <c r="J27" s="178"/>
      <c r="K27" s="178"/>
      <c r="L27" s="171"/>
      <c r="M27" s="172"/>
      <c r="N27" s="173"/>
      <c r="O27" s="174"/>
      <c r="P27" s="175"/>
      <c r="Q27" s="175"/>
      <c r="R27" s="175"/>
      <c r="S27" s="176"/>
      <c r="U27" s="40"/>
      <c r="V27" s="36" t="s">
        <v>48</v>
      </c>
      <c r="W27" s="37"/>
      <c r="X27" s="38"/>
      <c r="Y27" s="38"/>
      <c r="Z27" s="38"/>
      <c r="AA27" s="38"/>
      <c r="AB27" s="38"/>
      <c r="AC27" s="38"/>
      <c r="AD27" s="38"/>
      <c r="AE27" s="38"/>
      <c r="AF27" s="38"/>
      <c r="AG27" s="38"/>
      <c r="AH27" s="39" t="s">
        <v>49</v>
      </c>
      <c r="AI27" s="38"/>
      <c r="AJ27" s="38"/>
      <c r="AK27" s="38"/>
      <c r="AL27" s="43"/>
      <c r="AM27" s="43"/>
    </row>
    <row r="28" spans="1:40" ht="15" customHeight="1" thickTop="1" x14ac:dyDescent="0.4">
      <c r="A28" s="20">
        <v>4</v>
      </c>
      <c r="B28" s="177"/>
      <c r="C28" s="178"/>
      <c r="D28" s="178"/>
      <c r="E28" s="178"/>
      <c r="F28" s="178"/>
      <c r="G28" s="178"/>
      <c r="H28" s="178"/>
      <c r="I28" s="178"/>
      <c r="J28" s="178"/>
      <c r="K28" s="178"/>
      <c r="L28" s="171"/>
      <c r="M28" s="172"/>
      <c r="N28" s="173"/>
      <c r="O28" s="174"/>
      <c r="P28" s="175"/>
      <c r="Q28" s="175"/>
      <c r="R28" s="175"/>
      <c r="S28" s="176"/>
      <c r="U28" s="41">
        <v>1</v>
      </c>
      <c r="V28" s="197"/>
      <c r="W28" s="198"/>
      <c r="X28" s="198"/>
      <c r="Y28" s="198"/>
      <c r="Z28" s="198"/>
      <c r="AA28" s="198"/>
      <c r="AB28" s="198"/>
      <c r="AC28" s="198"/>
      <c r="AD28" s="198"/>
      <c r="AE28" s="198"/>
      <c r="AF28" s="198"/>
      <c r="AG28" s="199"/>
      <c r="AH28" s="200"/>
      <c r="AI28" s="121"/>
      <c r="AJ28" s="121"/>
      <c r="AK28" s="121"/>
      <c r="AL28" s="121"/>
      <c r="AM28" s="201"/>
    </row>
    <row r="29" spans="1:40" ht="15" customHeight="1" x14ac:dyDescent="0.4">
      <c r="A29" s="20">
        <v>5</v>
      </c>
      <c r="B29" s="177"/>
      <c r="C29" s="178"/>
      <c r="D29" s="178"/>
      <c r="E29" s="178"/>
      <c r="F29" s="178"/>
      <c r="G29" s="178"/>
      <c r="H29" s="178"/>
      <c r="I29" s="178"/>
      <c r="J29" s="178"/>
      <c r="K29" s="178"/>
      <c r="L29" s="171"/>
      <c r="M29" s="172"/>
      <c r="N29" s="173"/>
      <c r="O29" s="174"/>
      <c r="P29" s="175"/>
      <c r="Q29" s="175"/>
      <c r="R29" s="175"/>
      <c r="S29" s="176"/>
      <c r="U29" s="41">
        <v>2</v>
      </c>
      <c r="V29" s="133"/>
      <c r="W29" s="134"/>
      <c r="X29" s="134"/>
      <c r="Y29" s="134"/>
      <c r="Z29" s="134"/>
      <c r="AA29" s="134"/>
      <c r="AB29" s="134"/>
      <c r="AC29" s="134"/>
      <c r="AD29" s="134"/>
      <c r="AE29" s="134"/>
      <c r="AF29" s="134"/>
      <c r="AG29" s="202"/>
      <c r="AH29" s="200"/>
      <c r="AI29" s="121"/>
      <c r="AJ29" s="121"/>
      <c r="AK29" s="121"/>
      <c r="AL29" s="121"/>
      <c r="AM29" s="201"/>
    </row>
    <row r="30" spans="1:40" ht="15" customHeight="1" thickBot="1" x14ac:dyDescent="0.45">
      <c r="A30" s="20">
        <v>6</v>
      </c>
      <c r="B30" s="177"/>
      <c r="C30" s="178"/>
      <c r="D30" s="178"/>
      <c r="E30" s="178"/>
      <c r="F30" s="178"/>
      <c r="G30" s="178"/>
      <c r="H30" s="178"/>
      <c r="I30" s="178"/>
      <c r="J30" s="178"/>
      <c r="K30" s="178"/>
      <c r="L30" s="171"/>
      <c r="M30" s="172"/>
      <c r="N30" s="173"/>
      <c r="O30" s="174"/>
      <c r="P30" s="175"/>
      <c r="Q30" s="175"/>
      <c r="R30" s="175"/>
      <c r="S30" s="176"/>
      <c r="U30" s="42">
        <v>3</v>
      </c>
      <c r="V30" s="123"/>
      <c r="W30" s="124"/>
      <c r="X30" s="124"/>
      <c r="Y30" s="124"/>
      <c r="Z30" s="124"/>
      <c r="AA30" s="124"/>
      <c r="AB30" s="124"/>
      <c r="AC30" s="124"/>
      <c r="AD30" s="124"/>
      <c r="AE30" s="124"/>
      <c r="AF30" s="124"/>
      <c r="AG30" s="203"/>
      <c r="AH30" s="200"/>
      <c r="AI30" s="121"/>
      <c r="AJ30" s="121"/>
      <c r="AK30" s="121"/>
      <c r="AL30" s="121"/>
      <c r="AM30" s="201"/>
    </row>
    <row r="31" spans="1:40" ht="17.25" customHeight="1" thickTop="1" thickBot="1" x14ac:dyDescent="0.45">
      <c r="A31" s="20">
        <v>7</v>
      </c>
      <c r="B31" s="177"/>
      <c r="C31" s="178"/>
      <c r="D31" s="178"/>
      <c r="E31" s="178"/>
      <c r="F31" s="178"/>
      <c r="G31" s="178"/>
      <c r="H31" s="178"/>
      <c r="I31" s="178"/>
      <c r="J31" s="178"/>
      <c r="K31" s="178"/>
      <c r="L31" s="171"/>
      <c r="M31" s="172"/>
      <c r="N31" s="173"/>
      <c r="O31" s="174"/>
      <c r="P31" s="175"/>
      <c r="Q31" s="175"/>
      <c r="R31" s="175"/>
      <c r="S31" s="176"/>
      <c r="U31" s="204" t="s">
        <v>50</v>
      </c>
      <c r="V31" s="205"/>
      <c r="W31" s="205"/>
      <c r="X31" s="205"/>
      <c r="Y31" s="205"/>
      <c r="Z31" s="205"/>
      <c r="AA31" s="205"/>
      <c r="AB31" s="205"/>
      <c r="AC31" s="205"/>
      <c r="AD31" s="205"/>
      <c r="AE31" s="205"/>
      <c r="AF31" s="205"/>
      <c r="AG31" s="206"/>
      <c r="AH31" s="50" t="s">
        <v>97</v>
      </c>
      <c r="AI31" s="46">
        <f>SUBTOTAL(9,AH28:AM30)</f>
        <v>0</v>
      </c>
      <c r="AJ31" s="47"/>
      <c r="AK31" s="47"/>
      <c r="AL31" s="49"/>
      <c r="AM31" s="49"/>
    </row>
    <row r="32" spans="1:40" ht="15" customHeight="1" thickTop="1" x14ac:dyDescent="0.4">
      <c r="A32" s="20">
        <v>8</v>
      </c>
      <c r="B32" s="177"/>
      <c r="C32" s="178"/>
      <c r="D32" s="178"/>
      <c r="E32" s="178"/>
      <c r="F32" s="178"/>
      <c r="G32" s="178"/>
      <c r="H32" s="178"/>
      <c r="I32" s="178"/>
      <c r="J32" s="178"/>
      <c r="K32" s="178"/>
      <c r="L32" s="171"/>
      <c r="M32" s="172"/>
      <c r="N32" s="173"/>
      <c r="O32" s="174"/>
      <c r="P32" s="175"/>
      <c r="Q32" s="175"/>
      <c r="R32" s="175"/>
      <c r="S32" s="176"/>
      <c r="U32" s="190" t="s">
        <v>117</v>
      </c>
      <c r="V32" s="191"/>
      <c r="W32" s="191"/>
      <c r="X32" s="191"/>
      <c r="Y32" s="191"/>
      <c r="Z32" s="191"/>
      <c r="AA32" s="191"/>
      <c r="AB32" s="191"/>
      <c r="AC32" s="191"/>
      <c r="AD32" s="191"/>
      <c r="AE32" s="228"/>
      <c r="AF32" s="185" t="s">
        <v>197</v>
      </c>
      <c r="AG32" s="186"/>
      <c r="AH32" s="186"/>
      <c r="AI32" s="186"/>
      <c r="AJ32" s="186"/>
      <c r="AK32" s="186"/>
      <c r="AL32" s="186"/>
      <c r="AM32" s="187"/>
    </row>
    <row r="33" spans="1:41" ht="15" customHeight="1" thickBot="1" x14ac:dyDescent="0.45">
      <c r="A33" s="20">
        <v>9</v>
      </c>
      <c r="B33" s="177"/>
      <c r="C33" s="178"/>
      <c r="D33" s="178"/>
      <c r="E33" s="178"/>
      <c r="F33" s="178"/>
      <c r="G33" s="178"/>
      <c r="H33" s="178"/>
      <c r="I33" s="178"/>
      <c r="J33" s="178"/>
      <c r="K33" s="178"/>
      <c r="L33" s="171"/>
      <c r="M33" s="172"/>
      <c r="N33" s="173"/>
      <c r="O33" s="174"/>
      <c r="P33" s="175"/>
      <c r="Q33" s="175"/>
      <c r="R33" s="175"/>
      <c r="S33" s="176"/>
      <c r="U33" s="229"/>
      <c r="V33" s="230"/>
      <c r="W33" s="230"/>
      <c r="X33" s="230"/>
      <c r="Y33" s="230"/>
      <c r="Z33" s="230"/>
      <c r="AA33" s="230"/>
      <c r="AB33" s="230"/>
      <c r="AC33" s="230"/>
      <c r="AD33" s="230"/>
      <c r="AE33" s="231"/>
      <c r="AF33" s="233"/>
      <c r="AG33" s="234"/>
      <c r="AH33" s="234"/>
      <c r="AI33" s="234"/>
      <c r="AJ33" s="234"/>
      <c r="AK33" s="234"/>
      <c r="AL33" s="234"/>
      <c r="AM33" s="235"/>
    </row>
    <row r="34" spans="1:41" ht="15" customHeight="1" thickTop="1" thickBot="1" x14ac:dyDescent="0.45">
      <c r="A34" s="20">
        <v>10</v>
      </c>
      <c r="B34" s="177"/>
      <c r="C34" s="178"/>
      <c r="D34" s="178"/>
      <c r="E34" s="178"/>
      <c r="F34" s="178"/>
      <c r="G34" s="178"/>
      <c r="H34" s="178"/>
      <c r="I34" s="178"/>
      <c r="J34" s="178"/>
      <c r="K34" s="178"/>
      <c r="L34" s="171"/>
      <c r="M34" s="172"/>
      <c r="N34" s="173"/>
      <c r="O34" s="174"/>
      <c r="P34" s="175"/>
      <c r="Q34" s="175"/>
      <c r="R34" s="175"/>
      <c r="S34" s="176"/>
      <c r="U34" s="229"/>
      <c r="V34" s="230"/>
      <c r="W34" s="230"/>
      <c r="X34" s="230"/>
      <c r="Y34" s="230"/>
      <c r="Z34" s="230"/>
      <c r="AA34" s="230"/>
      <c r="AB34" s="230"/>
      <c r="AC34" s="230"/>
      <c r="AD34" s="230"/>
      <c r="AE34" s="231"/>
      <c r="AF34" s="57" t="str">
        <f>IF(AH34=0,"☐","☑")</f>
        <v>☐</v>
      </c>
      <c r="AG34" s="64" t="s">
        <v>118</v>
      </c>
      <c r="AH34" s="83">
        <f>IF(AI31/2&gt;AO34,AI31/2,0)</f>
        <v>0</v>
      </c>
      <c r="AI34" s="80"/>
      <c r="AJ34" s="80"/>
      <c r="AK34" s="80"/>
      <c r="AL34" s="81"/>
      <c r="AM34" s="82"/>
      <c r="AO34" s="22">
        <f>VLOOKUP(AO3,限度額!A:E,5,0)</f>
        <v>60000</v>
      </c>
    </row>
    <row r="35" spans="1:41" ht="15" customHeight="1" thickTop="1" thickBot="1" x14ac:dyDescent="0.45">
      <c r="A35" s="20">
        <v>11</v>
      </c>
      <c r="B35" s="177"/>
      <c r="C35" s="178"/>
      <c r="D35" s="178"/>
      <c r="E35" s="178"/>
      <c r="F35" s="178"/>
      <c r="G35" s="178"/>
      <c r="H35" s="178"/>
      <c r="I35" s="178"/>
      <c r="J35" s="178"/>
      <c r="K35" s="178"/>
      <c r="L35" s="171"/>
      <c r="M35" s="172"/>
      <c r="N35" s="173"/>
      <c r="O35" s="174"/>
      <c r="P35" s="175"/>
      <c r="Q35" s="175"/>
      <c r="R35" s="175"/>
      <c r="S35" s="176"/>
      <c r="U35" s="229"/>
      <c r="V35" s="230"/>
      <c r="W35" s="230"/>
      <c r="X35" s="230"/>
      <c r="Y35" s="230"/>
      <c r="Z35" s="230"/>
      <c r="AA35" s="230"/>
      <c r="AB35" s="230"/>
      <c r="AC35" s="230"/>
      <c r="AD35" s="230"/>
      <c r="AE35" s="231"/>
      <c r="AF35" s="67" t="s">
        <v>119</v>
      </c>
      <c r="AG35" s="67"/>
      <c r="AH35" s="67"/>
      <c r="AI35" s="67"/>
      <c r="AJ35" s="67"/>
      <c r="AK35" s="67"/>
      <c r="AL35" s="67"/>
      <c r="AM35" s="68"/>
    </row>
    <row r="36" spans="1:41" ht="15" customHeight="1" thickTop="1" thickBot="1" x14ac:dyDescent="0.45">
      <c r="A36" s="20">
        <v>12</v>
      </c>
      <c r="B36" s="177"/>
      <c r="C36" s="178"/>
      <c r="D36" s="178"/>
      <c r="E36" s="178"/>
      <c r="F36" s="178"/>
      <c r="G36" s="178"/>
      <c r="H36" s="178"/>
      <c r="I36" s="178"/>
      <c r="J36" s="178"/>
      <c r="K36" s="178"/>
      <c r="L36" s="171"/>
      <c r="M36" s="172"/>
      <c r="N36" s="173"/>
      <c r="O36" s="174"/>
      <c r="P36" s="175"/>
      <c r="Q36" s="175"/>
      <c r="R36" s="175"/>
      <c r="S36" s="176"/>
      <c r="U36" s="192"/>
      <c r="V36" s="193"/>
      <c r="W36" s="193"/>
      <c r="X36" s="193"/>
      <c r="Y36" s="193"/>
      <c r="Z36" s="193"/>
      <c r="AA36" s="193"/>
      <c r="AB36" s="193"/>
      <c r="AC36" s="193"/>
      <c r="AD36" s="193"/>
      <c r="AE36" s="232"/>
      <c r="AF36" s="57" t="str">
        <f>IF(AH36=0,"☐","☑")</f>
        <v>☐</v>
      </c>
      <c r="AG36" s="66" t="s">
        <v>118</v>
      </c>
      <c r="AH36" s="83">
        <f>IF(AI31/2&lt;AO34,AI31/2,0)</f>
        <v>0</v>
      </c>
      <c r="AI36" s="59"/>
      <c r="AJ36" s="60"/>
      <c r="AK36" s="61"/>
      <c r="AL36" s="62"/>
      <c r="AM36" s="63"/>
    </row>
    <row r="37" spans="1:41" ht="15" customHeight="1" thickTop="1" thickBot="1" x14ac:dyDescent="0.45">
      <c r="A37" s="20">
        <v>13</v>
      </c>
      <c r="B37" s="177"/>
      <c r="C37" s="178"/>
      <c r="D37" s="178"/>
      <c r="E37" s="178"/>
      <c r="F37" s="178"/>
      <c r="G37" s="178"/>
      <c r="H37" s="178"/>
      <c r="I37" s="178"/>
      <c r="J37" s="178"/>
      <c r="K37" s="178"/>
      <c r="L37" s="171"/>
      <c r="M37" s="172"/>
      <c r="N37" s="173"/>
      <c r="O37" s="174"/>
      <c r="P37" s="175"/>
      <c r="Q37" s="175"/>
      <c r="R37" s="175"/>
      <c r="S37" s="176"/>
      <c r="U37" s="72"/>
      <c r="V37" s="33"/>
      <c r="W37" s="33"/>
      <c r="X37" s="33"/>
      <c r="Y37" s="33"/>
      <c r="Z37" s="33"/>
      <c r="AA37" s="33"/>
      <c r="AB37" s="33"/>
      <c r="AC37" s="33"/>
      <c r="AD37" s="33"/>
      <c r="AE37" s="33"/>
      <c r="AF37" s="33"/>
      <c r="AG37" s="33"/>
      <c r="AH37" s="33"/>
      <c r="AI37" s="33"/>
      <c r="AJ37" s="33"/>
      <c r="AK37" s="33"/>
      <c r="AL37" s="33"/>
      <c r="AM37" s="33"/>
    </row>
    <row r="38" spans="1:41" ht="15" customHeight="1" thickTop="1" thickBot="1" x14ac:dyDescent="0.45">
      <c r="A38" s="20">
        <v>14</v>
      </c>
      <c r="B38" s="177"/>
      <c r="C38" s="178"/>
      <c r="D38" s="178"/>
      <c r="E38" s="178"/>
      <c r="F38" s="178"/>
      <c r="G38" s="178"/>
      <c r="H38" s="178"/>
      <c r="I38" s="178"/>
      <c r="J38" s="178"/>
      <c r="K38" s="178"/>
      <c r="L38" s="171"/>
      <c r="M38" s="172"/>
      <c r="N38" s="173"/>
      <c r="O38" s="179"/>
      <c r="P38" s="180"/>
      <c r="Q38" s="180"/>
      <c r="R38" s="180"/>
      <c r="S38" s="181"/>
      <c r="U38" s="236" t="s">
        <v>122</v>
      </c>
      <c r="V38" s="237"/>
      <c r="W38" s="237"/>
      <c r="X38" s="237"/>
      <c r="Y38" s="237"/>
      <c r="Z38" s="237"/>
      <c r="AA38" s="237"/>
      <c r="AB38" s="237"/>
      <c r="AC38" s="237"/>
      <c r="AD38" s="237"/>
      <c r="AE38" s="238"/>
      <c r="AF38" s="216">
        <f>AG23+AH36+AH34</f>
        <v>0</v>
      </c>
      <c r="AG38" s="217"/>
      <c r="AH38" s="217"/>
      <c r="AI38" s="217"/>
      <c r="AJ38" s="217"/>
      <c r="AK38" s="217"/>
      <c r="AL38" s="217"/>
      <c r="AM38" s="218"/>
    </row>
    <row r="39" spans="1:41" ht="15" customHeight="1" thickTop="1" thickBot="1" x14ac:dyDescent="0.45">
      <c r="A39" s="21">
        <v>15</v>
      </c>
      <c r="B39" s="128"/>
      <c r="C39" s="129"/>
      <c r="D39" s="129"/>
      <c r="E39" s="129"/>
      <c r="F39" s="129"/>
      <c r="G39" s="129"/>
      <c r="H39" s="129"/>
      <c r="I39" s="129"/>
      <c r="J39" s="129"/>
      <c r="K39" s="129"/>
      <c r="L39" s="162"/>
      <c r="M39" s="163"/>
      <c r="N39" s="164"/>
      <c r="O39" s="165"/>
      <c r="P39" s="166"/>
      <c r="Q39" s="166"/>
      <c r="R39" s="166"/>
      <c r="S39" s="167"/>
      <c r="U39" s="236"/>
      <c r="V39" s="237"/>
      <c r="W39" s="237"/>
      <c r="X39" s="237"/>
      <c r="Y39" s="237"/>
      <c r="Z39" s="237"/>
      <c r="AA39" s="237"/>
      <c r="AB39" s="237"/>
      <c r="AC39" s="237"/>
      <c r="AD39" s="237"/>
      <c r="AE39" s="238"/>
      <c r="AF39" s="219"/>
      <c r="AG39" s="220"/>
      <c r="AH39" s="220"/>
      <c r="AI39" s="220"/>
      <c r="AJ39" s="220"/>
      <c r="AK39" s="220"/>
      <c r="AL39" s="220"/>
      <c r="AM39" s="221"/>
    </row>
    <row r="40" spans="1:41" ht="15" customHeight="1" thickTop="1" thickBot="1" x14ac:dyDescent="0.45">
      <c r="A40" s="168" t="s">
        <v>50</v>
      </c>
      <c r="B40" s="169"/>
      <c r="C40" s="169"/>
      <c r="D40" s="169"/>
      <c r="E40" s="169"/>
      <c r="F40" s="169"/>
      <c r="G40" s="169"/>
      <c r="H40" s="169"/>
      <c r="I40" s="169"/>
      <c r="J40" s="169"/>
      <c r="K40" s="169"/>
      <c r="L40" s="169"/>
      <c r="M40" s="169"/>
      <c r="N40" s="170"/>
      <c r="O40" s="257" t="s">
        <v>102</v>
      </c>
      <c r="P40" s="44">
        <f>SUBTOTAL(9,O25:S39)</f>
        <v>0</v>
      </c>
      <c r="Q40" s="45"/>
      <c r="R40" s="48"/>
      <c r="S40" s="48"/>
      <c r="U40" s="236" t="s">
        <v>123</v>
      </c>
      <c r="V40" s="237"/>
      <c r="W40" s="237"/>
      <c r="X40" s="237"/>
      <c r="Y40" s="237"/>
      <c r="Z40" s="237"/>
      <c r="AA40" s="237"/>
      <c r="AB40" s="237"/>
      <c r="AC40" s="237"/>
      <c r="AD40" s="237"/>
      <c r="AE40" s="238"/>
      <c r="AF40" s="222"/>
      <c r="AG40" s="223"/>
      <c r="AH40" s="223"/>
      <c r="AI40" s="223"/>
      <c r="AJ40" s="223"/>
      <c r="AK40" s="223"/>
      <c r="AL40" s="223"/>
      <c r="AM40" s="224"/>
    </row>
    <row r="41" spans="1:41" ht="15" customHeight="1" thickTop="1" thickBot="1" x14ac:dyDescent="0.45">
      <c r="A41" s="190" t="s">
        <v>195</v>
      </c>
      <c r="B41" s="191"/>
      <c r="C41" s="191"/>
      <c r="D41" s="191"/>
      <c r="E41" s="191"/>
      <c r="F41" s="191"/>
      <c r="G41" s="191"/>
      <c r="H41" s="191"/>
      <c r="I41" s="191"/>
      <c r="J41" s="191"/>
      <c r="K41" s="191"/>
      <c r="L41" s="194" t="s">
        <v>196</v>
      </c>
      <c r="M41" s="195"/>
      <c r="N41" s="195"/>
      <c r="O41" s="195"/>
      <c r="P41" s="195"/>
      <c r="Q41" s="195"/>
      <c r="R41" s="195"/>
      <c r="S41" s="196"/>
      <c r="U41" s="236"/>
      <c r="V41" s="237"/>
      <c r="W41" s="237"/>
      <c r="X41" s="237"/>
      <c r="Y41" s="237"/>
      <c r="Z41" s="237"/>
      <c r="AA41" s="237"/>
      <c r="AB41" s="237"/>
      <c r="AC41" s="237"/>
      <c r="AD41" s="237"/>
      <c r="AE41" s="238"/>
      <c r="AF41" s="225"/>
      <c r="AG41" s="226"/>
      <c r="AH41" s="226"/>
      <c r="AI41" s="226"/>
      <c r="AJ41" s="226"/>
      <c r="AK41" s="226"/>
      <c r="AL41" s="226"/>
      <c r="AM41" s="227"/>
    </row>
    <row r="42" spans="1:41" ht="15" customHeight="1" thickTop="1" thickBot="1" x14ac:dyDescent="0.45">
      <c r="A42" s="192"/>
      <c r="B42" s="193"/>
      <c r="C42" s="193"/>
      <c r="D42" s="193"/>
      <c r="E42" s="193"/>
      <c r="F42" s="193"/>
      <c r="G42" s="193"/>
      <c r="H42" s="193"/>
      <c r="I42" s="193"/>
      <c r="J42" s="193"/>
      <c r="K42" s="193"/>
      <c r="L42" s="56" t="s">
        <v>101</v>
      </c>
      <c r="M42" s="64">
        <f>P40/2</f>
        <v>0</v>
      </c>
      <c r="N42" s="58"/>
      <c r="O42" s="59"/>
      <c r="P42" s="60"/>
      <c r="Q42" s="61"/>
      <c r="R42" s="62"/>
      <c r="S42" s="63"/>
      <c r="U42" s="236" t="s">
        <v>120</v>
      </c>
      <c r="V42" s="237"/>
      <c r="W42" s="237"/>
      <c r="X42" s="237"/>
      <c r="Y42" s="237"/>
      <c r="Z42" s="237"/>
      <c r="AA42" s="237"/>
      <c r="AB42" s="237"/>
      <c r="AC42" s="237"/>
      <c r="AD42" s="237"/>
      <c r="AE42" s="238"/>
      <c r="AF42" s="216">
        <f>AF40-AF38</f>
        <v>0</v>
      </c>
      <c r="AG42" s="217"/>
      <c r="AH42" s="217"/>
      <c r="AI42" s="217"/>
      <c r="AJ42" s="217"/>
      <c r="AK42" s="217"/>
      <c r="AL42" s="217"/>
      <c r="AM42" s="218"/>
    </row>
    <row r="43" spans="1:41" ht="15" customHeight="1" thickTop="1" thickBot="1" x14ac:dyDescent="0.45">
      <c r="U43" s="236"/>
      <c r="V43" s="237"/>
      <c r="W43" s="237"/>
      <c r="X43" s="237"/>
      <c r="Y43" s="237"/>
      <c r="Z43" s="237"/>
      <c r="AA43" s="237"/>
      <c r="AB43" s="237"/>
      <c r="AC43" s="237"/>
      <c r="AD43" s="237"/>
      <c r="AE43" s="238"/>
      <c r="AF43" s="219"/>
      <c r="AG43" s="220"/>
      <c r="AH43" s="220"/>
      <c r="AI43" s="220"/>
      <c r="AJ43" s="220"/>
      <c r="AK43" s="220"/>
      <c r="AL43" s="220"/>
      <c r="AM43" s="221"/>
    </row>
    <row r="44" spans="1:41" ht="15" customHeight="1" thickTop="1" thickBot="1" x14ac:dyDescent="0.45"/>
    <row r="45" spans="1:41" ht="15" customHeight="1" thickTop="1" thickBot="1" x14ac:dyDescent="0.45">
      <c r="U45" s="213" t="s">
        <v>121</v>
      </c>
      <c r="V45" s="214"/>
      <c r="W45" s="214"/>
      <c r="X45" s="214"/>
      <c r="Y45" s="214"/>
      <c r="Z45" s="214"/>
      <c r="AA45" s="214"/>
      <c r="AB45" s="214"/>
      <c r="AC45" s="214"/>
      <c r="AD45" s="214"/>
      <c r="AE45" s="215"/>
      <c r="AF45" s="216">
        <f>IF(AF38=AF40,AF40,AF38)</f>
        <v>0</v>
      </c>
      <c r="AG45" s="217"/>
      <c r="AH45" s="217"/>
      <c r="AI45" s="217"/>
      <c r="AJ45" s="217"/>
      <c r="AK45" s="217"/>
      <c r="AL45" s="217"/>
      <c r="AM45" s="218"/>
    </row>
    <row r="46" spans="1:41" ht="15" customHeight="1" thickTop="1" thickBot="1" x14ac:dyDescent="0.45">
      <c r="U46" s="213"/>
      <c r="V46" s="214"/>
      <c r="W46" s="214"/>
      <c r="X46" s="214"/>
      <c r="Y46" s="214"/>
      <c r="Z46" s="214"/>
      <c r="AA46" s="214"/>
      <c r="AB46" s="214"/>
      <c r="AC46" s="214"/>
      <c r="AD46" s="214"/>
      <c r="AE46" s="215"/>
      <c r="AF46" s="219"/>
      <c r="AG46" s="220"/>
      <c r="AH46" s="220"/>
      <c r="AI46" s="220"/>
      <c r="AJ46" s="220"/>
      <c r="AK46" s="220"/>
      <c r="AL46" s="220"/>
      <c r="AM46" s="221"/>
    </row>
    <row r="47" spans="1:41" ht="15" customHeight="1" thickTop="1" x14ac:dyDescent="0.4"/>
    <row r="48" spans="1:41" ht="15" customHeight="1" x14ac:dyDescent="0.4"/>
    <row r="49" ht="15" customHeight="1" x14ac:dyDescent="0.4"/>
    <row r="50" ht="15" customHeight="1" x14ac:dyDescent="0.4"/>
    <row r="51" ht="15" customHeight="1" x14ac:dyDescent="0.4"/>
    <row r="52" ht="15" customHeight="1" x14ac:dyDescent="0.4"/>
    <row r="53" ht="3.75" customHeight="1" x14ac:dyDescent="0.4"/>
    <row r="54" ht="15" customHeight="1" x14ac:dyDescent="0.4"/>
    <row r="55" ht="15" customHeight="1" x14ac:dyDescent="0.4"/>
    <row r="56" ht="15" customHeight="1" x14ac:dyDescent="0.4"/>
    <row r="57" ht="15" customHeight="1" x14ac:dyDescent="0.4"/>
    <row r="58" ht="15" customHeight="1" x14ac:dyDescent="0.4"/>
    <row r="59" ht="15" customHeight="1" x14ac:dyDescent="0.4"/>
    <row r="60" ht="15" customHeight="1" x14ac:dyDescent="0.4"/>
    <row r="61" ht="15" customHeight="1" x14ac:dyDescent="0.4"/>
    <row r="62" ht="15" customHeight="1" x14ac:dyDescent="0.4"/>
    <row r="63" ht="15" customHeight="1" x14ac:dyDescent="0.4"/>
  </sheetData>
  <mergeCells count="81">
    <mergeCell ref="AG12:AJ13"/>
    <mergeCell ref="AG15:AJ16"/>
    <mergeCell ref="AG18:AJ19"/>
    <mergeCell ref="U45:AE46"/>
    <mergeCell ref="AF38:AM39"/>
    <mergeCell ref="AF40:AM41"/>
    <mergeCell ref="AF42:AM43"/>
    <mergeCell ref="AF45:AM46"/>
    <mergeCell ref="U22:AE23"/>
    <mergeCell ref="AF22:AM22"/>
    <mergeCell ref="U32:AE36"/>
    <mergeCell ref="AF32:AM33"/>
    <mergeCell ref="U38:AE39"/>
    <mergeCell ref="U40:AE41"/>
    <mergeCell ref="U42:AE43"/>
    <mergeCell ref="V30:AG30"/>
    <mergeCell ref="AH30:AM30"/>
    <mergeCell ref="U31:AG31"/>
    <mergeCell ref="V28:AG28"/>
    <mergeCell ref="AH28:AM28"/>
    <mergeCell ref="V29:AG29"/>
    <mergeCell ref="AH29:AM29"/>
    <mergeCell ref="V8:AG8"/>
    <mergeCell ref="AH8:AM8"/>
    <mergeCell ref="V9:AG9"/>
    <mergeCell ref="AH9:AM9"/>
    <mergeCell ref="U10:AG10"/>
    <mergeCell ref="V5:AG5"/>
    <mergeCell ref="AH5:AM5"/>
    <mergeCell ref="V6:AG6"/>
    <mergeCell ref="AH6:AM6"/>
    <mergeCell ref="V7:AG7"/>
    <mergeCell ref="AH7:AM7"/>
    <mergeCell ref="O25:S25"/>
    <mergeCell ref="L25:N25"/>
    <mergeCell ref="B25:K25"/>
    <mergeCell ref="B26:K26"/>
    <mergeCell ref="A41:K42"/>
    <mergeCell ref="L41:S41"/>
    <mergeCell ref="B34:K34"/>
    <mergeCell ref="L34:N34"/>
    <mergeCell ref="O34:S34"/>
    <mergeCell ref="B35:K35"/>
    <mergeCell ref="B33:K33"/>
    <mergeCell ref="L33:N33"/>
    <mergeCell ref="O33:S33"/>
    <mergeCell ref="B32:K32"/>
    <mergeCell ref="L32:N32"/>
    <mergeCell ref="O32:S32"/>
    <mergeCell ref="L26:N26"/>
    <mergeCell ref="O26:S26"/>
    <mergeCell ref="B27:K27"/>
    <mergeCell ref="L27:N27"/>
    <mergeCell ref="O27:S27"/>
    <mergeCell ref="B28:K28"/>
    <mergeCell ref="L28:N28"/>
    <mergeCell ref="O28:S28"/>
    <mergeCell ref="B29:K29"/>
    <mergeCell ref="L29:N29"/>
    <mergeCell ref="O29:S29"/>
    <mergeCell ref="B30:K30"/>
    <mergeCell ref="L30:N30"/>
    <mergeCell ref="O30:S30"/>
    <mergeCell ref="B31:K31"/>
    <mergeCell ref="L31:N31"/>
    <mergeCell ref="O31:S31"/>
    <mergeCell ref="L39:N39"/>
    <mergeCell ref="O39:S39"/>
    <mergeCell ref="A40:N40"/>
    <mergeCell ref="L35:N35"/>
    <mergeCell ref="O35:S35"/>
    <mergeCell ref="B36:K36"/>
    <mergeCell ref="L36:N36"/>
    <mergeCell ref="O36:S36"/>
    <mergeCell ref="B37:K37"/>
    <mergeCell ref="L37:N37"/>
    <mergeCell ref="O37:S37"/>
    <mergeCell ref="B38:K38"/>
    <mergeCell ref="L38:N38"/>
    <mergeCell ref="O38:S38"/>
    <mergeCell ref="B39:K39"/>
  </mergeCells>
  <phoneticPr fontId="2"/>
  <conditionalFormatting sqref="AH34">
    <cfRule type="expression" dxfId="28" priority="14">
      <formula>$AH$34=0</formula>
    </cfRule>
  </conditionalFormatting>
  <conditionalFormatting sqref="AH36">
    <cfRule type="expression" dxfId="27" priority="13">
      <formula>$AH$36=0</formula>
    </cfRule>
  </conditionalFormatting>
  <conditionalFormatting sqref="P4">
    <cfRule type="cellIs" dxfId="26" priority="11" operator="equal">
      <formula>""</formula>
    </cfRule>
    <cfRule type="expression" dxfId="25" priority="12">
      <formula>P4="　"</formula>
    </cfRule>
  </conditionalFormatting>
  <conditionalFormatting sqref="P6">
    <cfRule type="cellIs" dxfId="24" priority="9" operator="equal">
      <formula>""</formula>
    </cfRule>
    <cfRule type="expression" dxfId="23" priority="10">
      <formula>P6="　"</formula>
    </cfRule>
  </conditionalFormatting>
  <conditionalFormatting sqref="P8">
    <cfRule type="cellIs" dxfId="22" priority="3" operator="equal">
      <formula>""</formula>
    </cfRule>
    <cfRule type="expression" dxfId="21" priority="4">
      <formula>P8="　"</formula>
    </cfRule>
  </conditionalFormatting>
  <conditionalFormatting sqref="P11">
    <cfRule type="cellIs" dxfId="20" priority="1" operator="equal">
      <formula>""</formula>
    </cfRule>
    <cfRule type="expression" dxfId="19" priority="2">
      <formula>P11="　"</formula>
    </cfRule>
  </conditionalFormatting>
  <dataValidations count="1">
    <dataValidation type="list" allowBlank="1" showInputMessage="1" showErrorMessage="1" sqref="L25:N39" xr:uid="{059E290B-CFA2-4D55-841E-F73506B00F91}">
      <formula1>"該当,非該当"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85C2CB-0CDB-4EC0-840B-580A51BCDA94}">
  <sheetPr>
    <tabColor theme="5" tint="0.79998168889431442"/>
  </sheetPr>
  <dimension ref="A1:AO63"/>
  <sheetViews>
    <sheetView zoomScaleNormal="100" workbookViewId="0">
      <selection activeCell="A13" sqref="A13"/>
    </sheetView>
  </sheetViews>
  <sheetFormatPr defaultRowHeight="14.25" x14ac:dyDescent="0.4"/>
  <cols>
    <col min="1" max="19" width="4.625" style="22" customWidth="1"/>
    <col min="20" max="20" width="0.875" style="22" customWidth="1"/>
    <col min="21" max="39" width="4.625" style="22" customWidth="1"/>
    <col min="40" max="16384" width="9" style="22"/>
  </cols>
  <sheetData>
    <row r="1" spans="1:41" ht="15" customHeight="1" x14ac:dyDescent="0.4">
      <c r="R1" s="23"/>
      <c r="S1" s="23" t="s">
        <v>51</v>
      </c>
    </row>
    <row r="2" spans="1:41" ht="15" customHeight="1" x14ac:dyDescent="0.4">
      <c r="R2" s="23"/>
      <c r="S2" s="23"/>
    </row>
    <row r="3" spans="1:41" ht="15" customHeight="1" thickBot="1" x14ac:dyDescent="0.45">
      <c r="U3" s="22" t="s">
        <v>194</v>
      </c>
      <c r="AL3" s="23"/>
      <c r="AM3" s="23" t="s">
        <v>96</v>
      </c>
      <c r="AO3" s="22" t="str">
        <f>IF(W13&lt;50,"A",IF(W13&lt;100,"B",IF(W13&lt;150,"C",IF(W13&lt;200,"D",IF(W13&lt;250,"E",IF(W13&lt;300,"F",IF(W13&lt;350,"G",IF(W13&lt;400,"H",IF(W13&lt;450,"I",IF(W13&lt;500,"J",IF(W13&lt;550,"K",IF(W13&lt;600,"L",IF(W13&lt;650,"M",IF(W13&lt;700,"N",IF(W13&lt;750,"O",IF(W13&lt;800,"P",IF(W13&lt;850,"Q",IF(W13&lt;900,"R",IF(W13&lt;950,"S",IF(W13&lt;1000,"T",IF(W13&lt;1050,"U",IF(W13&lt;1100,"V",IF(W13&lt;1150,"W",IF(W13&lt;1200,"X",IF(W13&lt;1250,"Y",IF(W13&lt;1300,"Z",IF(W13&lt;1350,"AA",IF(W13&lt;1400,"AB",IF(W13&lt;1450,"AC",IF(W13&lt;1500,"AD","AE"))))))))))))))))))))))))))))))</f>
        <v>C</v>
      </c>
    </row>
    <row r="4" spans="1:41" ht="15" customHeight="1" thickTop="1" thickBot="1" x14ac:dyDescent="0.45">
      <c r="B4" s="22" t="s">
        <v>52</v>
      </c>
      <c r="L4" s="22" t="s">
        <v>53</v>
      </c>
      <c r="N4" s="24"/>
      <c r="O4" s="24"/>
      <c r="P4" s="84" t="s">
        <v>127</v>
      </c>
      <c r="Q4" s="24"/>
      <c r="R4" s="25"/>
      <c r="S4" s="25"/>
      <c r="U4" s="40"/>
      <c r="V4" s="36" t="s">
        <v>48</v>
      </c>
      <c r="W4" s="37"/>
      <c r="X4" s="38"/>
      <c r="Y4" s="38"/>
      <c r="Z4" s="38"/>
      <c r="AA4" s="38"/>
      <c r="AB4" s="38"/>
      <c r="AC4" s="38"/>
      <c r="AD4" s="38"/>
      <c r="AE4" s="38"/>
      <c r="AF4" s="38"/>
      <c r="AG4" s="90"/>
      <c r="AH4" s="39" t="s">
        <v>49</v>
      </c>
      <c r="AI4" s="38"/>
      <c r="AJ4" s="38"/>
      <c r="AK4" s="38"/>
      <c r="AL4" s="43"/>
      <c r="AM4" s="43"/>
    </row>
    <row r="5" spans="1:41" ht="15" customHeight="1" thickTop="1" x14ac:dyDescent="0.4">
      <c r="P5" s="26"/>
      <c r="Q5" s="26"/>
      <c r="R5" s="27"/>
      <c r="S5" s="27"/>
      <c r="U5" s="41">
        <v>1</v>
      </c>
      <c r="V5" s="197" t="s">
        <v>133</v>
      </c>
      <c r="W5" s="198"/>
      <c r="X5" s="198"/>
      <c r="Y5" s="198"/>
      <c r="Z5" s="198"/>
      <c r="AA5" s="198"/>
      <c r="AB5" s="198"/>
      <c r="AC5" s="198"/>
      <c r="AD5" s="198"/>
      <c r="AE5" s="198"/>
      <c r="AF5" s="198"/>
      <c r="AG5" s="199"/>
      <c r="AH5" s="200">
        <v>5400</v>
      </c>
      <c r="AI5" s="121"/>
      <c r="AJ5" s="121"/>
      <c r="AK5" s="121"/>
      <c r="AL5" s="121"/>
      <c r="AM5" s="201"/>
    </row>
    <row r="6" spans="1:41" ht="15" customHeight="1" x14ac:dyDescent="0.4">
      <c r="J6" s="22" t="s">
        <v>54</v>
      </c>
      <c r="N6" s="26"/>
      <c r="O6" s="26"/>
      <c r="P6" s="84" t="s">
        <v>128</v>
      </c>
      <c r="Q6" s="24"/>
      <c r="R6" s="25"/>
      <c r="S6" s="27"/>
      <c r="U6" s="41">
        <v>2</v>
      </c>
      <c r="V6" s="133" t="s">
        <v>134</v>
      </c>
      <c r="W6" s="134"/>
      <c r="X6" s="134"/>
      <c r="Y6" s="134"/>
      <c r="Z6" s="134"/>
      <c r="AA6" s="134"/>
      <c r="AB6" s="134"/>
      <c r="AC6" s="134"/>
      <c r="AD6" s="134"/>
      <c r="AE6" s="134"/>
      <c r="AF6" s="134"/>
      <c r="AG6" s="202"/>
      <c r="AH6" s="200">
        <v>7200</v>
      </c>
      <c r="AI6" s="121"/>
      <c r="AJ6" s="121"/>
      <c r="AK6" s="121"/>
      <c r="AL6" s="121"/>
      <c r="AM6" s="201"/>
    </row>
    <row r="7" spans="1:41" ht="15" customHeight="1" x14ac:dyDescent="0.4">
      <c r="N7" s="33"/>
      <c r="O7" s="33"/>
      <c r="P7" s="87"/>
      <c r="Q7" s="88"/>
      <c r="R7" s="89"/>
      <c r="S7" s="89"/>
      <c r="U7" s="41">
        <v>3</v>
      </c>
      <c r="V7" s="133"/>
      <c r="W7" s="134"/>
      <c r="X7" s="134"/>
      <c r="Y7" s="134"/>
      <c r="Z7" s="134"/>
      <c r="AA7" s="134"/>
      <c r="AB7" s="134"/>
      <c r="AC7" s="134"/>
      <c r="AD7" s="134"/>
      <c r="AE7" s="134"/>
      <c r="AF7" s="134"/>
      <c r="AG7" s="202"/>
      <c r="AH7" s="200"/>
      <c r="AI7" s="121"/>
      <c r="AJ7" s="121"/>
      <c r="AK7" s="121"/>
      <c r="AL7" s="121"/>
      <c r="AM7" s="201"/>
    </row>
    <row r="8" spans="1:41" ht="15" customHeight="1" x14ac:dyDescent="0.4">
      <c r="L8" s="22" t="s">
        <v>56</v>
      </c>
      <c r="N8" s="24"/>
      <c r="O8" s="24"/>
      <c r="P8" s="84" t="s">
        <v>62</v>
      </c>
      <c r="Q8" s="24"/>
      <c r="R8" s="25"/>
      <c r="S8" s="25"/>
      <c r="U8" s="41">
        <v>4</v>
      </c>
      <c r="V8" s="133"/>
      <c r="W8" s="134"/>
      <c r="X8" s="134"/>
      <c r="Y8" s="134"/>
      <c r="Z8" s="134"/>
      <c r="AA8" s="134"/>
      <c r="AB8" s="134"/>
      <c r="AC8" s="134"/>
      <c r="AD8" s="134"/>
      <c r="AE8" s="134"/>
      <c r="AF8" s="134"/>
      <c r="AG8" s="202"/>
      <c r="AH8" s="200"/>
      <c r="AI8" s="121"/>
      <c r="AJ8" s="121"/>
      <c r="AK8" s="121"/>
      <c r="AL8" s="121"/>
      <c r="AM8" s="201"/>
    </row>
    <row r="9" spans="1:41" ht="15" customHeight="1" thickBot="1" x14ac:dyDescent="0.45">
      <c r="N9" s="26"/>
      <c r="O9" s="26"/>
      <c r="P9" s="26" t="s">
        <v>129</v>
      </c>
      <c r="Q9" s="26"/>
      <c r="R9" s="53"/>
      <c r="S9" s="53"/>
      <c r="U9" s="91">
        <v>5</v>
      </c>
      <c r="V9" s="123"/>
      <c r="W9" s="124"/>
      <c r="X9" s="124"/>
      <c r="Y9" s="124"/>
      <c r="Z9" s="124"/>
      <c r="AA9" s="124"/>
      <c r="AB9" s="124"/>
      <c r="AC9" s="124"/>
      <c r="AD9" s="124"/>
      <c r="AE9" s="124"/>
      <c r="AF9" s="124"/>
      <c r="AG9" s="203"/>
      <c r="AH9" s="200"/>
      <c r="AI9" s="121"/>
      <c r="AJ9" s="121"/>
      <c r="AK9" s="121"/>
      <c r="AL9" s="121"/>
      <c r="AM9" s="201"/>
    </row>
    <row r="10" spans="1:41" ht="15" customHeight="1" thickTop="1" thickBot="1" x14ac:dyDescent="0.45">
      <c r="N10" s="33"/>
      <c r="O10" s="33"/>
      <c r="P10" s="51"/>
      <c r="Q10" s="33"/>
      <c r="R10" s="52"/>
      <c r="S10" s="52"/>
      <c r="U10" s="204" t="s">
        <v>50</v>
      </c>
      <c r="V10" s="205"/>
      <c r="W10" s="205"/>
      <c r="X10" s="205"/>
      <c r="Y10" s="205"/>
      <c r="Z10" s="205"/>
      <c r="AA10" s="205"/>
      <c r="AB10" s="205"/>
      <c r="AC10" s="205"/>
      <c r="AD10" s="205"/>
      <c r="AE10" s="205"/>
      <c r="AF10" s="205"/>
      <c r="AG10" s="206"/>
      <c r="AH10" s="258" t="s">
        <v>98</v>
      </c>
      <c r="AI10" s="46">
        <f>SUBTOTAL(9,AH5:AM9)</f>
        <v>12600</v>
      </c>
      <c r="AJ10" s="47"/>
      <c r="AK10" s="47"/>
      <c r="AL10" s="49"/>
      <c r="AM10" s="49"/>
    </row>
    <row r="11" spans="1:41" ht="15" customHeight="1" thickTop="1" x14ac:dyDescent="0.4">
      <c r="L11" s="22" t="s">
        <v>57</v>
      </c>
      <c r="N11" s="24"/>
      <c r="O11" s="24"/>
      <c r="P11" s="84" t="s">
        <v>126</v>
      </c>
      <c r="Q11" s="24"/>
      <c r="U11" s="69"/>
      <c r="V11" s="70"/>
      <c r="W11" s="70"/>
      <c r="X11" s="70"/>
      <c r="Y11" s="70"/>
      <c r="Z11" s="70"/>
      <c r="AA11" s="70"/>
      <c r="AB11" s="70"/>
      <c r="AC11" s="70"/>
      <c r="AD11" s="70"/>
      <c r="AE11" s="70"/>
      <c r="AF11" s="70"/>
      <c r="AG11" s="70"/>
      <c r="AH11" s="70"/>
      <c r="AI11" s="70"/>
      <c r="AJ11" s="70"/>
      <c r="AK11" s="70"/>
      <c r="AL11" s="70"/>
      <c r="AM11" s="71"/>
      <c r="AN11" s="29"/>
    </row>
    <row r="12" spans="1:41" ht="15" customHeight="1" x14ac:dyDescent="0.4">
      <c r="U12" s="72"/>
      <c r="V12" s="33"/>
      <c r="W12" s="33"/>
      <c r="X12" s="33"/>
      <c r="Y12" s="33"/>
      <c r="Z12" s="33"/>
      <c r="AA12" s="33"/>
      <c r="AB12" s="33"/>
      <c r="AC12" s="33"/>
      <c r="AD12" s="33"/>
      <c r="AE12" s="33"/>
      <c r="AF12" s="33"/>
      <c r="AG12" s="207">
        <f>W13*AB13</f>
        <v>42940</v>
      </c>
      <c r="AH12" s="208"/>
      <c r="AI12" s="208"/>
      <c r="AJ12" s="209"/>
      <c r="AK12" s="33"/>
      <c r="AL12" s="33"/>
      <c r="AM12" s="73"/>
    </row>
    <row r="13" spans="1:41" ht="15" customHeight="1" x14ac:dyDescent="0.4">
      <c r="A13" s="29" t="s">
        <v>187</v>
      </c>
      <c r="B13" s="29"/>
      <c r="C13" s="29"/>
      <c r="D13" s="29"/>
      <c r="E13" s="29"/>
      <c r="F13" s="29"/>
      <c r="G13" s="29"/>
      <c r="H13" s="29"/>
      <c r="I13" s="29"/>
      <c r="J13" s="29"/>
      <c r="K13" s="29"/>
      <c r="L13" s="29"/>
      <c r="M13" s="29"/>
      <c r="N13" s="29"/>
      <c r="O13" s="29"/>
      <c r="P13" s="29"/>
      <c r="Q13" s="29"/>
      <c r="R13" s="29"/>
      <c r="S13" s="29"/>
      <c r="U13" s="72"/>
      <c r="V13" s="65" t="s">
        <v>103</v>
      </c>
      <c r="W13" s="79">
        <v>113</v>
      </c>
      <c r="X13" s="79"/>
      <c r="Y13" s="33" t="s">
        <v>104</v>
      </c>
      <c r="Z13" s="33"/>
      <c r="AA13" s="33" t="s">
        <v>105</v>
      </c>
      <c r="AB13" s="55">
        <v>380</v>
      </c>
      <c r="AC13" s="31"/>
      <c r="AD13" s="33" t="s">
        <v>106</v>
      </c>
      <c r="AE13" s="33"/>
      <c r="AF13" s="33" t="s">
        <v>107</v>
      </c>
      <c r="AG13" s="210"/>
      <c r="AH13" s="211"/>
      <c r="AI13" s="211"/>
      <c r="AJ13" s="212"/>
      <c r="AK13" s="33" t="s">
        <v>108</v>
      </c>
      <c r="AL13" s="77"/>
      <c r="AM13" s="78" t="s">
        <v>109</v>
      </c>
    </row>
    <row r="14" spans="1:41" ht="15" customHeight="1" x14ac:dyDescent="0.4">
      <c r="U14" s="72"/>
      <c r="V14" s="33"/>
      <c r="W14" s="33"/>
      <c r="X14" s="33"/>
      <c r="Y14" s="33"/>
      <c r="Z14" s="33"/>
      <c r="AA14" s="33"/>
      <c r="AB14" s="33"/>
      <c r="AC14" s="33"/>
      <c r="AD14" s="33"/>
      <c r="AE14" s="33"/>
      <c r="AF14" s="33"/>
      <c r="AG14" s="33"/>
      <c r="AH14" s="33"/>
      <c r="AI14" s="33"/>
      <c r="AJ14" s="33"/>
      <c r="AK14" s="33"/>
      <c r="AL14" s="33"/>
      <c r="AM14" s="73"/>
    </row>
    <row r="15" spans="1:41" ht="15" customHeight="1" x14ac:dyDescent="0.4">
      <c r="B15" s="22" t="s">
        <v>59</v>
      </c>
      <c r="U15" s="72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207">
        <f>AI10/2</f>
        <v>6300</v>
      </c>
      <c r="AH15" s="208"/>
      <c r="AI15" s="208"/>
      <c r="AJ15" s="209"/>
      <c r="AK15" s="33"/>
      <c r="AL15" s="33"/>
      <c r="AM15" s="73"/>
    </row>
    <row r="16" spans="1:41" ht="15" customHeight="1" x14ac:dyDescent="0.4">
      <c r="B16" s="22" t="s">
        <v>99</v>
      </c>
      <c r="U16" s="72"/>
      <c r="V16" s="33"/>
      <c r="W16" s="33"/>
      <c r="X16" s="33"/>
      <c r="Y16" s="259" t="s">
        <v>98</v>
      </c>
      <c r="Z16" s="33"/>
      <c r="AA16" s="33" t="s">
        <v>110</v>
      </c>
      <c r="AB16" s="31">
        <v>2</v>
      </c>
      <c r="AC16" s="31"/>
      <c r="AD16" s="33" t="s">
        <v>106</v>
      </c>
      <c r="AE16" s="33"/>
      <c r="AF16" s="33" t="s">
        <v>111</v>
      </c>
      <c r="AG16" s="210"/>
      <c r="AH16" s="211"/>
      <c r="AI16" s="211"/>
      <c r="AJ16" s="212"/>
      <c r="AK16" s="33" t="s">
        <v>108</v>
      </c>
      <c r="AL16" s="33"/>
      <c r="AM16" s="73"/>
    </row>
    <row r="17" spans="1:40" ht="15" customHeight="1" x14ac:dyDescent="0.4">
      <c r="U17" s="72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73"/>
      <c r="AN17" s="29"/>
    </row>
    <row r="18" spans="1:40" ht="15" customHeight="1" x14ac:dyDescent="0.4">
      <c r="U18" s="72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207">
        <f>IF(AG12&lt;AG15,AG12,AG15)</f>
        <v>6300</v>
      </c>
      <c r="AH18" s="208"/>
      <c r="AI18" s="208"/>
      <c r="AJ18" s="209"/>
      <c r="AK18" s="33"/>
      <c r="AL18" s="33"/>
      <c r="AM18" s="73"/>
    </row>
    <row r="19" spans="1:40" ht="15" customHeight="1" x14ac:dyDescent="0.4">
      <c r="A19" s="29" t="s">
        <v>61</v>
      </c>
      <c r="B19" s="29"/>
      <c r="C19" s="29"/>
      <c r="D19" s="29"/>
      <c r="E19" s="29"/>
      <c r="F19" s="29"/>
      <c r="G19" s="29"/>
      <c r="H19" s="29"/>
      <c r="I19" s="29"/>
      <c r="J19" s="29"/>
      <c r="K19" s="29"/>
      <c r="L19" s="29"/>
      <c r="M19" s="29"/>
      <c r="N19" s="29"/>
      <c r="O19" s="29"/>
      <c r="P19" s="29"/>
      <c r="Q19" s="29"/>
      <c r="R19" s="29"/>
      <c r="S19" s="29"/>
      <c r="U19" s="72"/>
      <c r="V19" s="33"/>
      <c r="W19" s="33"/>
      <c r="X19" s="33" t="s">
        <v>112</v>
      </c>
      <c r="Y19" s="33"/>
      <c r="Z19" s="33"/>
      <c r="AA19" s="33"/>
      <c r="AB19" s="33"/>
      <c r="AC19" s="33"/>
      <c r="AD19" s="33"/>
      <c r="AE19" s="33"/>
      <c r="AF19" s="33" t="s">
        <v>113</v>
      </c>
      <c r="AG19" s="210"/>
      <c r="AH19" s="211"/>
      <c r="AI19" s="211"/>
      <c r="AJ19" s="212"/>
      <c r="AK19" s="33" t="s">
        <v>108</v>
      </c>
      <c r="AL19" s="33"/>
      <c r="AM19" s="73"/>
    </row>
    <row r="20" spans="1:40" ht="15" customHeight="1" thickBot="1" x14ac:dyDescent="0.45">
      <c r="U20" s="74"/>
      <c r="V20" s="75"/>
      <c r="W20" s="75"/>
      <c r="X20" s="75"/>
      <c r="Y20" s="75"/>
      <c r="Z20" s="75"/>
      <c r="AA20" s="75"/>
      <c r="AB20" s="75"/>
      <c r="AC20" s="75"/>
      <c r="AD20" s="75"/>
      <c r="AE20" s="75"/>
      <c r="AF20" s="75"/>
      <c r="AG20" s="75"/>
      <c r="AH20" s="75"/>
      <c r="AI20" s="75"/>
      <c r="AJ20" s="75"/>
      <c r="AK20" s="75"/>
      <c r="AL20" s="75"/>
      <c r="AM20" s="76"/>
    </row>
    <row r="21" spans="1:40" ht="17.25" customHeight="1" thickTop="1" thickBot="1" x14ac:dyDescent="0.45">
      <c r="A21" s="29" t="s">
        <v>64</v>
      </c>
      <c r="B21" s="29"/>
      <c r="C21" s="29"/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29"/>
      <c r="AG21" s="33"/>
      <c r="AH21" s="33"/>
      <c r="AI21" s="33"/>
      <c r="AJ21" s="33"/>
    </row>
    <row r="22" spans="1:40" ht="15" customHeight="1" thickTop="1" thickBot="1" x14ac:dyDescent="0.45">
      <c r="U22" s="190" t="s">
        <v>114</v>
      </c>
      <c r="V22" s="191"/>
      <c r="W22" s="191"/>
      <c r="X22" s="191"/>
      <c r="Y22" s="191"/>
      <c r="Z22" s="191"/>
      <c r="AA22" s="191"/>
      <c r="AB22" s="191"/>
      <c r="AC22" s="191"/>
      <c r="AD22" s="191"/>
      <c r="AE22" s="191"/>
      <c r="AF22" s="194" t="s">
        <v>196</v>
      </c>
      <c r="AG22" s="195"/>
      <c r="AH22" s="195"/>
      <c r="AI22" s="195"/>
      <c r="AJ22" s="195"/>
      <c r="AK22" s="195"/>
      <c r="AL22" s="195"/>
      <c r="AM22" s="196"/>
    </row>
    <row r="23" spans="1:40" ht="15" customHeight="1" thickTop="1" thickBot="1" x14ac:dyDescent="0.45">
      <c r="A23" s="22" t="s">
        <v>193</v>
      </c>
      <c r="R23" s="23"/>
      <c r="S23" s="23" t="s">
        <v>96</v>
      </c>
      <c r="U23" s="192"/>
      <c r="V23" s="193"/>
      <c r="W23" s="193"/>
      <c r="X23" s="193"/>
      <c r="Y23" s="193"/>
      <c r="Z23" s="193"/>
      <c r="AA23" s="193"/>
      <c r="AB23" s="193"/>
      <c r="AC23" s="193"/>
      <c r="AD23" s="193"/>
      <c r="AE23" s="193"/>
      <c r="AF23" s="56" t="s">
        <v>115</v>
      </c>
      <c r="AG23" s="64">
        <f>M42+AG18</f>
        <v>115300</v>
      </c>
      <c r="AH23" s="58"/>
      <c r="AI23" s="59"/>
      <c r="AJ23" s="60"/>
      <c r="AK23" s="61"/>
      <c r="AL23" s="62"/>
      <c r="AM23" s="63"/>
    </row>
    <row r="24" spans="1:40" ht="15" customHeight="1" thickTop="1" thickBot="1" x14ac:dyDescent="0.45">
      <c r="A24" s="19"/>
      <c r="B24" s="36" t="s">
        <v>48</v>
      </c>
      <c r="C24" s="37"/>
      <c r="D24" s="38"/>
      <c r="E24" s="38"/>
      <c r="F24" s="38"/>
      <c r="G24" s="38"/>
      <c r="H24" s="38"/>
      <c r="I24" s="38"/>
      <c r="J24" s="38"/>
      <c r="K24" s="38"/>
      <c r="L24" s="39"/>
      <c r="M24" s="38"/>
      <c r="N24" s="54"/>
      <c r="O24" s="39" t="s">
        <v>49</v>
      </c>
      <c r="P24" s="38"/>
      <c r="Q24" s="38"/>
      <c r="R24" s="35"/>
      <c r="S24" s="35"/>
      <c r="U24" s="72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</row>
    <row r="25" spans="1:40" ht="15" customHeight="1" thickTop="1" x14ac:dyDescent="0.4">
      <c r="A25" s="20">
        <v>1</v>
      </c>
      <c r="B25" s="188" t="s">
        <v>130</v>
      </c>
      <c r="C25" s="189"/>
      <c r="D25" s="189"/>
      <c r="E25" s="189"/>
      <c r="F25" s="189"/>
      <c r="G25" s="189"/>
      <c r="H25" s="189"/>
      <c r="I25" s="189"/>
      <c r="J25" s="189"/>
      <c r="K25" s="189"/>
      <c r="L25" s="186"/>
      <c r="M25" s="186"/>
      <c r="N25" s="187"/>
      <c r="O25" s="182">
        <v>8000</v>
      </c>
      <c r="P25" s="183"/>
      <c r="Q25" s="183"/>
      <c r="R25" s="183"/>
      <c r="S25" s="184"/>
      <c r="U25" s="72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</row>
    <row r="26" spans="1:40" ht="15" customHeight="1" thickBot="1" x14ac:dyDescent="0.45">
      <c r="A26" s="20">
        <v>2</v>
      </c>
      <c r="B26" s="177" t="s">
        <v>131</v>
      </c>
      <c r="C26" s="178"/>
      <c r="D26" s="178"/>
      <c r="E26" s="178"/>
      <c r="F26" s="178"/>
      <c r="G26" s="178"/>
      <c r="H26" s="178"/>
      <c r="I26" s="178"/>
      <c r="J26" s="178"/>
      <c r="K26" s="178"/>
      <c r="L26" s="172"/>
      <c r="M26" s="172"/>
      <c r="N26" s="173"/>
      <c r="O26" s="174">
        <v>160000</v>
      </c>
      <c r="P26" s="175"/>
      <c r="Q26" s="175"/>
      <c r="R26" s="175"/>
      <c r="S26" s="176"/>
      <c r="U26" s="92" t="s">
        <v>116</v>
      </c>
      <c r="V26" s="33"/>
      <c r="W26" s="33"/>
      <c r="X26" s="33"/>
      <c r="Y26" s="33"/>
      <c r="Z26" s="33"/>
      <c r="AA26" s="33"/>
      <c r="AB26" s="33"/>
      <c r="AC26" s="33"/>
      <c r="AD26" s="33"/>
      <c r="AE26" s="33"/>
      <c r="AF26" s="33"/>
      <c r="AG26" s="33"/>
      <c r="AH26" s="33"/>
      <c r="AI26" s="33"/>
      <c r="AJ26" s="33"/>
      <c r="AK26" s="33"/>
      <c r="AL26" s="65"/>
      <c r="AM26" s="65" t="s">
        <v>96</v>
      </c>
    </row>
    <row r="27" spans="1:40" ht="15" customHeight="1" thickTop="1" thickBot="1" x14ac:dyDescent="0.45">
      <c r="A27" s="20">
        <v>3</v>
      </c>
      <c r="B27" s="177" t="s">
        <v>132</v>
      </c>
      <c r="C27" s="178"/>
      <c r="D27" s="178"/>
      <c r="E27" s="178"/>
      <c r="F27" s="178"/>
      <c r="G27" s="178"/>
      <c r="H27" s="178"/>
      <c r="I27" s="178"/>
      <c r="J27" s="178"/>
      <c r="K27" s="178"/>
      <c r="L27" s="172"/>
      <c r="M27" s="172"/>
      <c r="N27" s="173"/>
      <c r="O27" s="174">
        <v>50000</v>
      </c>
      <c r="P27" s="175"/>
      <c r="Q27" s="175"/>
      <c r="R27" s="175"/>
      <c r="S27" s="176"/>
      <c r="U27" s="40"/>
      <c r="V27" s="36" t="s">
        <v>48</v>
      </c>
      <c r="W27" s="37"/>
      <c r="X27" s="38"/>
      <c r="Y27" s="38"/>
      <c r="Z27" s="38"/>
      <c r="AA27" s="38"/>
      <c r="AB27" s="38"/>
      <c r="AC27" s="38"/>
      <c r="AD27" s="38"/>
      <c r="AE27" s="38"/>
      <c r="AF27" s="38"/>
      <c r="AG27" s="38"/>
      <c r="AH27" s="39" t="s">
        <v>49</v>
      </c>
      <c r="AI27" s="38"/>
      <c r="AJ27" s="38"/>
      <c r="AK27" s="38"/>
      <c r="AL27" s="43"/>
      <c r="AM27" s="43"/>
    </row>
    <row r="28" spans="1:40" ht="15" customHeight="1" thickTop="1" x14ac:dyDescent="0.4">
      <c r="A28" s="20">
        <v>4</v>
      </c>
      <c r="B28" s="177"/>
      <c r="C28" s="178"/>
      <c r="D28" s="178"/>
      <c r="E28" s="178"/>
      <c r="F28" s="178"/>
      <c r="G28" s="178"/>
      <c r="H28" s="178"/>
      <c r="I28" s="178"/>
      <c r="J28" s="178"/>
      <c r="K28" s="178"/>
      <c r="L28" s="172"/>
      <c r="M28" s="172"/>
      <c r="N28" s="173"/>
      <c r="O28" s="174"/>
      <c r="P28" s="175"/>
      <c r="Q28" s="175"/>
      <c r="R28" s="175"/>
      <c r="S28" s="176"/>
      <c r="U28" s="41">
        <v>1</v>
      </c>
      <c r="V28" s="197" t="s">
        <v>135</v>
      </c>
      <c r="W28" s="198"/>
      <c r="X28" s="198"/>
      <c r="Y28" s="198"/>
      <c r="Z28" s="198"/>
      <c r="AA28" s="198"/>
      <c r="AB28" s="198"/>
      <c r="AC28" s="198"/>
      <c r="AD28" s="198"/>
      <c r="AE28" s="198"/>
      <c r="AF28" s="198"/>
      <c r="AG28" s="199"/>
      <c r="AH28" s="200">
        <v>70000</v>
      </c>
      <c r="AI28" s="121"/>
      <c r="AJ28" s="121"/>
      <c r="AK28" s="121"/>
      <c r="AL28" s="121"/>
      <c r="AM28" s="201"/>
    </row>
    <row r="29" spans="1:40" ht="15" customHeight="1" x14ac:dyDescent="0.4">
      <c r="A29" s="20">
        <v>5</v>
      </c>
      <c r="B29" s="177"/>
      <c r="C29" s="178"/>
      <c r="D29" s="178"/>
      <c r="E29" s="178"/>
      <c r="F29" s="178"/>
      <c r="G29" s="178"/>
      <c r="H29" s="178"/>
      <c r="I29" s="178"/>
      <c r="J29" s="178"/>
      <c r="K29" s="178"/>
      <c r="L29" s="172"/>
      <c r="M29" s="172"/>
      <c r="N29" s="173"/>
      <c r="O29" s="174"/>
      <c r="P29" s="175"/>
      <c r="Q29" s="175"/>
      <c r="R29" s="175"/>
      <c r="S29" s="176"/>
      <c r="U29" s="41">
        <v>2</v>
      </c>
      <c r="V29" s="133"/>
      <c r="W29" s="134"/>
      <c r="X29" s="134"/>
      <c r="Y29" s="134"/>
      <c r="Z29" s="134"/>
      <c r="AA29" s="134"/>
      <c r="AB29" s="134"/>
      <c r="AC29" s="134"/>
      <c r="AD29" s="134"/>
      <c r="AE29" s="134"/>
      <c r="AF29" s="134"/>
      <c r="AG29" s="202"/>
      <c r="AH29" s="200"/>
      <c r="AI29" s="121"/>
      <c r="AJ29" s="121"/>
      <c r="AK29" s="121"/>
      <c r="AL29" s="121"/>
      <c r="AM29" s="201"/>
    </row>
    <row r="30" spans="1:40" ht="15" customHeight="1" thickBot="1" x14ac:dyDescent="0.45">
      <c r="A30" s="20">
        <v>6</v>
      </c>
      <c r="B30" s="177"/>
      <c r="C30" s="178"/>
      <c r="D30" s="178"/>
      <c r="E30" s="178"/>
      <c r="F30" s="178"/>
      <c r="G30" s="178"/>
      <c r="H30" s="178"/>
      <c r="I30" s="178"/>
      <c r="J30" s="178"/>
      <c r="K30" s="178"/>
      <c r="L30" s="172"/>
      <c r="M30" s="172"/>
      <c r="N30" s="173"/>
      <c r="O30" s="174"/>
      <c r="P30" s="175"/>
      <c r="Q30" s="175"/>
      <c r="R30" s="175"/>
      <c r="S30" s="176"/>
      <c r="U30" s="42">
        <v>3</v>
      </c>
      <c r="V30" s="123"/>
      <c r="W30" s="124"/>
      <c r="X30" s="124"/>
      <c r="Y30" s="124"/>
      <c r="Z30" s="124"/>
      <c r="AA30" s="124"/>
      <c r="AB30" s="124"/>
      <c r="AC30" s="124"/>
      <c r="AD30" s="124"/>
      <c r="AE30" s="124"/>
      <c r="AF30" s="124"/>
      <c r="AG30" s="203"/>
      <c r="AH30" s="200"/>
      <c r="AI30" s="121"/>
      <c r="AJ30" s="121"/>
      <c r="AK30" s="121"/>
      <c r="AL30" s="121"/>
      <c r="AM30" s="201"/>
    </row>
    <row r="31" spans="1:40" ht="17.25" customHeight="1" thickTop="1" thickBot="1" x14ac:dyDescent="0.45">
      <c r="A31" s="20">
        <v>7</v>
      </c>
      <c r="B31" s="177"/>
      <c r="C31" s="178"/>
      <c r="D31" s="178"/>
      <c r="E31" s="178"/>
      <c r="F31" s="178"/>
      <c r="G31" s="178"/>
      <c r="H31" s="178"/>
      <c r="I31" s="178"/>
      <c r="J31" s="178"/>
      <c r="K31" s="178"/>
      <c r="L31" s="172"/>
      <c r="M31" s="172"/>
      <c r="N31" s="173"/>
      <c r="O31" s="174"/>
      <c r="P31" s="175"/>
      <c r="Q31" s="175"/>
      <c r="R31" s="175"/>
      <c r="S31" s="176"/>
      <c r="U31" s="204" t="s">
        <v>50</v>
      </c>
      <c r="V31" s="205"/>
      <c r="W31" s="205"/>
      <c r="X31" s="205"/>
      <c r="Y31" s="205"/>
      <c r="Z31" s="205"/>
      <c r="AA31" s="205"/>
      <c r="AB31" s="205"/>
      <c r="AC31" s="205"/>
      <c r="AD31" s="205"/>
      <c r="AE31" s="205"/>
      <c r="AF31" s="205"/>
      <c r="AG31" s="206"/>
      <c r="AH31" s="50" t="s">
        <v>97</v>
      </c>
      <c r="AI31" s="46">
        <f>SUBTOTAL(9,AH28:AM30)</f>
        <v>70000</v>
      </c>
      <c r="AJ31" s="47"/>
      <c r="AK31" s="47"/>
      <c r="AL31" s="49"/>
      <c r="AM31" s="49"/>
    </row>
    <row r="32" spans="1:40" ht="15" customHeight="1" thickTop="1" x14ac:dyDescent="0.4">
      <c r="A32" s="20">
        <v>8</v>
      </c>
      <c r="B32" s="177"/>
      <c r="C32" s="178"/>
      <c r="D32" s="178"/>
      <c r="E32" s="178"/>
      <c r="F32" s="178"/>
      <c r="G32" s="178"/>
      <c r="H32" s="178"/>
      <c r="I32" s="178"/>
      <c r="J32" s="178"/>
      <c r="K32" s="178"/>
      <c r="L32" s="172"/>
      <c r="M32" s="172"/>
      <c r="N32" s="173"/>
      <c r="O32" s="174"/>
      <c r="P32" s="175"/>
      <c r="Q32" s="175"/>
      <c r="R32" s="175"/>
      <c r="S32" s="176"/>
      <c r="U32" s="239" t="s">
        <v>136</v>
      </c>
      <c r="V32" s="240"/>
      <c r="W32" s="240"/>
      <c r="X32" s="240"/>
      <c r="Y32" s="240"/>
      <c r="Z32" s="240"/>
      <c r="AA32" s="240"/>
      <c r="AB32" s="240"/>
      <c r="AC32" s="240"/>
      <c r="AD32" s="240"/>
      <c r="AE32" s="241"/>
      <c r="AF32" s="185" t="s">
        <v>197</v>
      </c>
      <c r="AG32" s="186"/>
      <c r="AH32" s="186"/>
      <c r="AI32" s="186"/>
      <c r="AJ32" s="186"/>
      <c r="AK32" s="186"/>
      <c r="AL32" s="186"/>
      <c r="AM32" s="187"/>
    </row>
    <row r="33" spans="1:41" ht="15" customHeight="1" thickBot="1" x14ac:dyDescent="0.45">
      <c r="A33" s="20">
        <v>9</v>
      </c>
      <c r="B33" s="177"/>
      <c r="C33" s="178"/>
      <c r="D33" s="178"/>
      <c r="E33" s="178"/>
      <c r="F33" s="178"/>
      <c r="G33" s="178"/>
      <c r="H33" s="178"/>
      <c r="I33" s="178"/>
      <c r="J33" s="178"/>
      <c r="K33" s="178"/>
      <c r="L33" s="172"/>
      <c r="M33" s="172"/>
      <c r="N33" s="173"/>
      <c r="O33" s="174"/>
      <c r="P33" s="175"/>
      <c r="Q33" s="175"/>
      <c r="R33" s="175"/>
      <c r="S33" s="176"/>
      <c r="U33" s="242"/>
      <c r="V33" s="243"/>
      <c r="W33" s="243"/>
      <c r="X33" s="243"/>
      <c r="Y33" s="243"/>
      <c r="Z33" s="243"/>
      <c r="AA33" s="243"/>
      <c r="AB33" s="243"/>
      <c r="AC33" s="243"/>
      <c r="AD33" s="243"/>
      <c r="AE33" s="244"/>
      <c r="AF33" s="233"/>
      <c r="AG33" s="234"/>
      <c r="AH33" s="234"/>
      <c r="AI33" s="234"/>
      <c r="AJ33" s="234"/>
      <c r="AK33" s="234"/>
      <c r="AL33" s="234"/>
      <c r="AM33" s="235"/>
    </row>
    <row r="34" spans="1:41" ht="15" customHeight="1" thickTop="1" thickBot="1" x14ac:dyDescent="0.45">
      <c r="A34" s="20">
        <v>10</v>
      </c>
      <c r="B34" s="177"/>
      <c r="C34" s="178"/>
      <c r="D34" s="178"/>
      <c r="E34" s="178"/>
      <c r="F34" s="178"/>
      <c r="G34" s="178"/>
      <c r="H34" s="178"/>
      <c r="I34" s="178"/>
      <c r="J34" s="178"/>
      <c r="K34" s="178"/>
      <c r="L34" s="172"/>
      <c r="M34" s="172"/>
      <c r="N34" s="173"/>
      <c r="O34" s="174"/>
      <c r="P34" s="175"/>
      <c r="Q34" s="175"/>
      <c r="R34" s="175"/>
      <c r="S34" s="176"/>
      <c r="U34" s="242"/>
      <c r="V34" s="243"/>
      <c r="W34" s="243"/>
      <c r="X34" s="243"/>
      <c r="Y34" s="243"/>
      <c r="Z34" s="243"/>
      <c r="AA34" s="243"/>
      <c r="AB34" s="243"/>
      <c r="AC34" s="243"/>
      <c r="AD34" s="243"/>
      <c r="AE34" s="244"/>
      <c r="AF34" s="57" t="str">
        <f>IF(AH34=0,"☐","☑")</f>
        <v>☐</v>
      </c>
      <c r="AG34" s="64" t="s">
        <v>118</v>
      </c>
      <c r="AH34" s="83">
        <f>IF(AI31/2&gt;AO34,AI31/2,0)</f>
        <v>0</v>
      </c>
      <c r="AI34" s="80"/>
      <c r="AJ34" s="80"/>
      <c r="AK34" s="80"/>
      <c r="AL34" s="81"/>
      <c r="AM34" s="82"/>
      <c r="AO34" s="22">
        <f>VLOOKUP(AO3,限度額!A:E,5,0)</f>
        <v>72000</v>
      </c>
    </row>
    <row r="35" spans="1:41" ht="15" customHeight="1" thickTop="1" thickBot="1" x14ac:dyDescent="0.45">
      <c r="A35" s="20">
        <v>11</v>
      </c>
      <c r="B35" s="177"/>
      <c r="C35" s="178"/>
      <c r="D35" s="178"/>
      <c r="E35" s="178"/>
      <c r="F35" s="178"/>
      <c r="G35" s="178"/>
      <c r="H35" s="178"/>
      <c r="I35" s="178"/>
      <c r="J35" s="178"/>
      <c r="K35" s="178"/>
      <c r="L35" s="172"/>
      <c r="M35" s="172"/>
      <c r="N35" s="173"/>
      <c r="O35" s="174"/>
      <c r="P35" s="175"/>
      <c r="Q35" s="175"/>
      <c r="R35" s="175"/>
      <c r="S35" s="176"/>
      <c r="U35" s="242"/>
      <c r="V35" s="243"/>
      <c r="W35" s="243"/>
      <c r="X35" s="243"/>
      <c r="Y35" s="243"/>
      <c r="Z35" s="243"/>
      <c r="AA35" s="243"/>
      <c r="AB35" s="243"/>
      <c r="AC35" s="243"/>
      <c r="AD35" s="243"/>
      <c r="AE35" s="244"/>
      <c r="AF35" s="67" t="s">
        <v>119</v>
      </c>
      <c r="AG35" s="67"/>
      <c r="AH35" s="67"/>
      <c r="AI35" s="67"/>
      <c r="AJ35" s="67"/>
      <c r="AK35" s="67"/>
      <c r="AL35" s="67"/>
      <c r="AM35" s="68"/>
    </row>
    <row r="36" spans="1:41" ht="15" customHeight="1" thickTop="1" thickBot="1" x14ac:dyDescent="0.45">
      <c r="A36" s="20">
        <v>12</v>
      </c>
      <c r="B36" s="177"/>
      <c r="C36" s="178"/>
      <c r="D36" s="178"/>
      <c r="E36" s="178"/>
      <c r="F36" s="178"/>
      <c r="G36" s="178"/>
      <c r="H36" s="178"/>
      <c r="I36" s="178"/>
      <c r="J36" s="178"/>
      <c r="K36" s="178"/>
      <c r="L36" s="172"/>
      <c r="M36" s="172"/>
      <c r="N36" s="173"/>
      <c r="O36" s="174"/>
      <c r="P36" s="175"/>
      <c r="Q36" s="175"/>
      <c r="R36" s="175"/>
      <c r="S36" s="176"/>
      <c r="U36" s="245"/>
      <c r="V36" s="246"/>
      <c r="W36" s="246"/>
      <c r="X36" s="246"/>
      <c r="Y36" s="246"/>
      <c r="Z36" s="246"/>
      <c r="AA36" s="246"/>
      <c r="AB36" s="246"/>
      <c r="AC36" s="246"/>
      <c r="AD36" s="246"/>
      <c r="AE36" s="247"/>
      <c r="AF36" s="57" t="str">
        <f>IF(AH36=0,"☐","☑")</f>
        <v>☑</v>
      </c>
      <c r="AG36" s="66" t="s">
        <v>118</v>
      </c>
      <c r="AH36" s="83">
        <f>IF(AI31/2&lt;AO34,AI31/2,0)</f>
        <v>35000</v>
      </c>
      <c r="AI36" s="59"/>
      <c r="AJ36" s="60"/>
      <c r="AK36" s="61"/>
      <c r="AL36" s="62"/>
      <c r="AM36" s="63"/>
    </row>
    <row r="37" spans="1:41" ht="15" customHeight="1" thickTop="1" thickBot="1" x14ac:dyDescent="0.45">
      <c r="A37" s="20">
        <v>13</v>
      </c>
      <c r="B37" s="177"/>
      <c r="C37" s="178"/>
      <c r="D37" s="178"/>
      <c r="E37" s="178"/>
      <c r="F37" s="178"/>
      <c r="G37" s="178"/>
      <c r="H37" s="178"/>
      <c r="I37" s="178"/>
      <c r="J37" s="178"/>
      <c r="K37" s="178"/>
      <c r="L37" s="172"/>
      <c r="M37" s="172"/>
      <c r="N37" s="173"/>
      <c r="O37" s="174"/>
      <c r="P37" s="175"/>
      <c r="Q37" s="175"/>
      <c r="R37" s="175"/>
      <c r="S37" s="176"/>
      <c r="U37" s="72"/>
      <c r="V37" s="33"/>
      <c r="W37" s="33"/>
      <c r="X37" s="33"/>
      <c r="Y37" s="33"/>
      <c r="Z37" s="33"/>
      <c r="AA37" s="33"/>
      <c r="AB37" s="33"/>
      <c r="AC37" s="33"/>
      <c r="AD37" s="33"/>
      <c r="AE37" s="33"/>
      <c r="AF37" s="33"/>
      <c r="AG37" s="33"/>
      <c r="AH37" s="33"/>
      <c r="AI37" s="33"/>
      <c r="AJ37" s="33"/>
      <c r="AK37" s="33"/>
      <c r="AL37" s="33"/>
      <c r="AM37" s="33"/>
    </row>
    <row r="38" spans="1:41" ht="15" customHeight="1" thickTop="1" thickBot="1" x14ac:dyDescent="0.45">
      <c r="A38" s="20">
        <v>14</v>
      </c>
      <c r="B38" s="177"/>
      <c r="C38" s="178"/>
      <c r="D38" s="178"/>
      <c r="E38" s="178"/>
      <c r="F38" s="178"/>
      <c r="G38" s="178"/>
      <c r="H38" s="178"/>
      <c r="I38" s="178"/>
      <c r="J38" s="178"/>
      <c r="K38" s="178"/>
      <c r="L38" s="172"/>
      <c r="M38" s="172"/>
      <c r="N38" s="173"/>
      <c r="O38" s="179"/>
      <c r="P38" s="180"/>
      <c r="Q38" s="180"/>
      <c r="R38" s="180"/>
      <c r="S38" s="181"/>
      <c r="U38" s="236" t="s">
        <v>122</v>
      </c>
      <c r="V38" s="237"/>
      <c r="W38" s="237"/>
      <c r="X38" s="237"/>
      <c r="Y38" s="237"/>
      <c r="Z38" s="237"/>
      <c r="AA38" s="237"/>
      <c r="AB38" s="237"/>
      <c r="AC38" s="237"/>
      <c r="AD38" s="237"/>
      <c r="AE38" s="238"/>
      <c r="AF38" s="216">
        <f>AG23+AH36+AH34</f>
        <v>150300</v>
      </c>
      <c r="AG38" s="217"/>
      <c r="AH38" s="217"/>
      <c r="AI38" s="217"/>
      <c r="AJ38" s="217"/>
      <c r="AK38" s="217"/>
      <c r="AL38" s="217"/>
      <c r="AM38" s="218"/>
    </row>
    <row r="39" spans="1:41" ht="15" customHeight="1" thickTop="1" thickBot="1" x14ac:dyDescent="0.45">
      <c r="A39" s="21">
        <v>15</v>
      </c>
      <c r="B39" s="128"/>
      <c r="C39" s="129"/>
      <c r="D39" s="129"/>
      <c r="E39" s="129"/>
      <c r="F39" s="129"/>
      <c r="G39" s="129"/>
      <c r="H39" s="129"/>
      <c r="I39" s="129"/>
      <c r="J39" s="129"/>
      <c r="K39" s="129"/>
      <c r="L39" s="163"/>
      <c r="M39" s="163"/>
      <c r="N39" s="164"/>
      <c r="O39" s="165"/>
      <c r="P39" s="166"/>
      <c r="Q39" s="166"/>
      <c r="R39" s="166"/>
      <c r="S39" s="167"/>
      <c r="U39" s="236"/>
      <c r="V39" s="237"/>
      <c r="W39" s="237"/>
      <c r="X39" s="237"/>
      <c r="Y39" s="237"/>
      <c r="Z39" s="237"/>
      <c r="AA39" s="237"/>
      <c r="AB39" s="237"/>
      <c r="AC39" s="237"/>
      <c r="AD39" s="237"/>
      <c r="AE39" s="238"/>
      <c r="AF39" s="219"/>
      <c r="AG39" s="220"/>
      <c r="AH39" s="220"/>
      <c r="AI39" s="220"/>
      <c r="AJ39" s="220"/>
      <c r="AK39" s="220"/>
      <c r="AL39" s="220"/>
      <c r="AM39" s="221"/>
    </row>
    <row r="40" spans="1:41" ht="15" customHeight="1" thickTop="1" thickBot="1" x14ac:dyDescent="0.45">
      <c r="A40" s="168" t="s">
        <v>50</v>
      </c>
      <c r="B40" s="169"/>
      <c r="C40" s="169"/>
      <c r="D40" s="169"/>
      <c r="E40" s="169"/>
      <c r="F40" s="169"/>
      <c r="G40" s="169"/>
      <c r="H40" s="169"/>
      <c r="I40" s="169"/>
      <c r="J40" s="169"/>
      <c r="K40" s="169"/>
      <c r="L40" s="169"/>
      <c r="M40" s="169"/>
      <c r="N40" s="170"/>
      <c r="O40" s="257" t="s">
        <v>102</v>
      </c>
      <c r="P40" s="44">
        <f>SUBTOTAL(9,O25:S39)</f>
        <v>218000</v>
      </c>
      <c r="Q40" s="45"/>
      <c r="R40" s="48"/>
      <c r="S40" s="48"/>
      <c r="U40" s="236" t="s">
        <v>123</v>
      </c>
      <c r="V40" s="237"/>
      <c r="W40" s="237"/>
      <c r="X40" s="237"/>
      <c r="Y40" s="237"/>
      <c r="Z40" s="237"/>
      <c r="AA40" s="237"/>
      <c r="AB40" s="237"/>
      <c r="AC40" s="237"/>
      <c r="AD40" s="237"/>
      <c r="AE40" s="238"/>
      <c r="AF40" s="222">
        <v>150300</v>
      </c>
      <c r="AG40" s="223"/>
      <c r="AH40" s="223"/>
      <c r="AI40" s="223"/>
      <c r="AJ40" s="223"/>
      <c r="AK40" s="223"/>
      <c r="AL40" s="223"/>
      <c r="AM40" s="224"/>
    </row>
    <row r="41" spans="1:41" ht="15" customHeight="1" thickTop="1" thickBot="1" x14ac:dyDescent="0.45">
      <c r="A41" s="190" t="s">
        <v>195</v>
      </c>
      <c r="B41" s="191"/>
      <c r="C41" s="191"/>
      <c r="D41" s="191"/>
      <c r="E41" s="191"/>
      <c r="F41" s="191"/>
      <c r="G41" s="191"/>
      <c r="H41" s="191"/>
      <c r="I41" s="191"/>
      <c r="J41" s="191"/>
      <c r="K41" s="191"/>
      <c r="L41" s="194" t="s">
        <v>196</v>
      </c>
      <c r="M41" s="195"/>
      <c r="N41" s="195"/>
      <c r="O41" s="195"/>
      <c r="P41" s="195"/>
      <c r="Q41" s="195"/>
      <c r="R41" s="195"/>
      <c r="S41" s="196"/>
      <c r="U41" s="236"/>
      <c r="V41" s="237"/>
      <c r="W41" s="237"/>
      <c r="X41" s="237"/>
      <c r="Y41" s="237"/>
      <c r="Z41" s="237"/>
      <c r="AA41" s="237"/>
      <c r="AB41" s="237"/>
      <c r="AC41" s="237"/>
      <c r="AD41" s="237"/>
      <c r="AE41" s="238"/>
      <c r="AF41" s="225"/>
      <c r="AG41" s="226"/>
      <c r="AH41" s="226"/>
      <c r="AI41" s="226"/>
      <c r="AJ41" s="226"/>
      <c r="AK41" s="226"/>
      <c r="AL41" s="226"/>
      <c r="AM41" s="227"/>
    </row>
    <row r="42" spans="1:41" ht="15" customHeight="1" thickTop="1" thickBot="1" x14ac:dyDescent="0.45">
      <c r="A42" s="192"/>
      <c r="B42" s="193"/>
      <c r="C42" s="193"/>
      <c r="D42" s="193"/>
      <c r="E42" s="193"/>
      <c r="F42" s="193"/>
      <c r="G42" s="193"/>
      <c r="H42" s="193"/>
      <c r="I42" s="193"/>
      <c r="J42" s="193"/>
      <c r="K42" s="193"/>
      <c r="L42" s="56" t="s">
        <v>101</v>
      </c>
      <c r="M42" s="64">
        <f>P40/2</f>
        <v>109000</v>
      </c>
      <c r="N42" s="58"/>
      <c r="O42" s="59"/>
      <c r="P42" s="60"/>
      <c r="Q42" s="61"/>
      <c r="R42" s="62"/>
      <c r="S42" s="63"/>
      <c r="U42" s="236" t="s">
        <v>120</v>
      </c>
      <c r="V42" s="237"/>
      <c r="W42" s="237"/>
      <c r="X42" s="237"/>
      <c r="Y42" s="237"/>
      <c r="Z42" s="237"/>
      <c r="AA42" s="237"/>
      <c r="AB42" s="237"/>
      <c r="AC42" s="237"/>
      <c r="AD42" s="237"/>
      <c r="AE42" s="238"/>
      <c r="AF42" s="216">
        <f>AF40-AF38</f>
        <v>0</v>
      </c>
      <c r="AG42" s="217"/>
      <c r="AH42" s="217"/>
      <c r="AI42" s="217"/>
      <c r="AJ42" s="217"/>
      <c r="AK42" s="217"/>
      <c r="AL42" s="217"/>
      <c r="AM42" s="218"/>
    </row>
    <row r="43" spans="1:41" ht="15" customHeight="1" thickTop="1" thickBot="1" x14ac:dyDescent="0.45">
      <c r="U43" s="236"/>
      <c r="V43" s="237"/>
      <c r="W43" s="237"/>
      <c r="X43" s="237"/>
      <c r="Y43" s="237"/>
      <c r="Z43" s="237"/>
      <c r="AA43" s="237"/>
      <c r="AB43" s="237"/>
      <c r="AC43" s="237"/>
      <c r="AD43" s="237"/>
      <c r="AE43" s="238"/>
      <c r="AF43" s="219"/>
      <c r="AG43" s="220"/>
      <c r="AH43" s="220"/>
      <c r="AI43" s="220"/>
      <c r="AJ43" s="220"/>
      <c r="AK43" s="220"/>
      <c r="AL43" s="220"/>
      <c r="AM43" s="221"/>
    </row>
    <row r="44" spans="1:41" ht="15" customHeight="1" thickTop="1" thickBot="1" x14ac:dyDescent="0.45"/>
    <row r="45" spans="1:41" ht="15" customHeight="1" thickTop="1" thickBot="1" x14ac:dyDescent="0.45">
      <c r="U45" s="213" t="s">
        <v>121</v>
      </c>
      <c r="V45" s="214"/>
      <c r="W45" s="214"/>
      <c r="X45" s="214"/>
      <c r="Y45" s="214"/>
      <c r="Z45" s="214"/>
      <c r="AA45" s="214"/>
      <c r="AB45" s="214"/>
      <c r="AC45" s="214"/>
      <c r="AD45" s="214"/>
      <c r="AE45" s="215"/>
      <c r="AF45" s="216">
        <f>IF(AF38=AF40,AF40,AF38)</f>
        <v>150300</v>
      </c>
      <c r="AG45" s="217"/>
      <c r="AH45" s="217"/>
      <c r="AI45" s="217"/>
      <c r="AJ45" s="217"/>
      <c r="AK45" s="217"/>
      <c r="AL45" s="217"/>
      <c r="AM45" s="218"/>
    </row>
    <row r="46" spans="1:41" ht="15" customHeight="1" thickTop="1" thickBot="1" x14ac:dyDescent="0.45">
      <c r="U46" s="213"/>
      <c r="V46" s="214"/>
      <c r="W46" s="214"/>
      <c r="X46" s="214"/>
      <c r="Y46" s="214"/>
      <c r="Z46" s="214"/>
      <c r="AA46" s="214"/>
      <c r="AB46" s="214"/>
      <c r="AC46" s="214"/>
      <c r="AD46" s="214"/>
      <c r="AE46" s="215"/>
      <c r="AF46" s="219"/>
      <c r="AG46" s="220"/>
      <c r="AH46" s="220"/>
      <c r="AI46" s="220"/>
      <c r="AJ46" s="220"/>
      <c r="AK46" s="220"/>
      <c r="AL46" s="220"/>
      <c r="AM46" s="221"/>
    </row>
    <row r="47" spans="1:41" ht="15" customHeight="1" thickTop="1" x14ac:dyDescent="0.4"/>
    <row r="48" spans="1:41" ht="15" customHeight="1" x14ac:dyDescent="0.4"/>
    <row r="49" ht="15" customHeight="1" x14ac:dyDescent="0.4"/>
    <row r="50" ht="15" customHeight="1" x14ac:dyDescent="0.4"/>
    <row r="51" ht="15" customHeight="1" x14ac:dyDescent="0.4"/>
    <row r="52" ht="15" customHeight="1" x14ac:dyDescent="0.4"/>
    <row r="53" ht="3.75" customHeight="1" x14ac:dyDescent="0.4"/>
    <row r="54" ht="15" customHeight="1" x14ac:dyDescent="0.4"/>
    <row r="55" ht="15" customHeight="1" x14ac:dyDescent="0.4"/>
    <row r="56" ht="15" customHeight="1" x14ac:dyDescent="0.4"/>
    <row r="57" ht="15" customHeight="1" x14ac:dyDescent="0.4"/>
    <row r="58" ht="15" customHeight="1" x14ac:dyDescent="0.4"/>
    <row r="59" ht="15" customHeight="1" x14ac:dyDescent="0.4"/>
    <row r="60" ht="15" customHeight="1" x14ac:dyDescent="0.4"/>
    <row r="61" ht="15" customHeight="1" x14ac:dyDescent="0.4"/>
    <row r="62" ht="15" customHeight="1" x14ac:dyDescent="0.4"/>
    <row r="63" ht="15" customHeight="1" x14ac:dyDescent="0.4"/>
  </sheetData>
  <mergeCells count="81">
    <mergeCell ref="AG12:AJ13"/>
    <mergeCell ref="V5:AG5"/>
    <mergeCell ref="AH5:AM5"/>
    <mergeCell ref="V6:AG6"/>
    <mergeCell ref="AH6:AM6"/>
    <mergeCell ref="V7:AG7"/>
    <mergeCell ref="AH7:AM7"/>
    <mergeCell ref="V8:AG8"/>
    <mergeCell ref="AH8:AM8"/>
    <mergeCell ref="V9:AG9"/>
    <mergeCell ref="AH9:AM9"/>
    <mergeCell ref="U10:AG10"/>
    <mergeCell ref="AG15:AJ16"/>
    <mergeCell ref="AG18:AJ19"/>
    <mergeCell ref="U22:AE23"/>
    <mergeCell ref="AF22:AM22"/>
    <mergeCell ref="B25:K25"/>
    <mergeCell ref="L25:N25"/>
    <mergeCell ref="O25:S25"/>
    <mergeCell ref="B26:K26"/>
    <mergeCell ref="L26:N26"/>
    <mergeCell ref="O26:S26"/>
    <mergeCell ref="B27:K27"/>
    <mergeCell ref="L27:N27"/>
    <mergeCell ref="O27:S27"/>
    <mergeCell ref="AH28:AM28"/>
    <mergeCell ref="B29:K29"/>
    <mergeCell ref="L29:N29"/>
    <mergeCell ref="O29:S29"/>
    <mergeCell ref="V29:AG29"/>
    <mergeCell ref="AH29:AM29"/>
    <mergeCell ref="B31:K31"/>
    <mergeCell ref="L31:N31"/>
    <mergeCell ref="O31:S31"/>
    <mergeCell ref="U31:AG31"/>
    <mergeCell ref="B28:K28"/>
    <mergeCell ref="L28:N28"/>
    <mergeCell ref="O28:S28"/>
    <mergeCell ref="V28:AG28"/>
    <mergeCell ref="B30:K30"/>
    <mergeCell ref="L30:N30"/>
    <mergeCell ref="O30:S30"/>
    <mergeCell ref="V30:AG30"/>
    <mergeCell ref="AH30:AM30"/>
    <mergeCell ref="B32:K32"/>
    <mergeCell ref="L32:N32"/>
    <mergeCell ref="O32:S32"/>
    <mergeCell ref="U32:AE36"/>
    <mergeCell ref="AF32:AM33"/>
    <mergeCell ref="B33:K33"/>
    <mergeCell ref="L33:N33"/>
    <mergeCell ref="O33:S33"/>
    <mergeCell ref="B34:K34"/>
    <mergeCell ref="L34:N34"/>
    <mergeCell ref="O34:S34"/>
    <mergeCell ref="B35:K35"/>
    <mergeCell ref="L35:N35"/>
    <mergeCell ref="O35:S35"/>
    <mergeCell ref="B36:K36"/>
    <mergeCell ref="L36:N36"/>
    <mergeCell ref="O36:S36"/>
    <mergeCell ref="B37:K37"/>
    <mergeCell ref="L37:N37"/>
    <mergeCell ref="O37:S37"/>
    <mergeCell ref="B38:K38"/>
    <mergeCell ref="L38:N38"/>
    <mergeCell ref="O38:S38"/>
    <mergeCell ref="B39:K39"/>
    <mergeCell ref="L39:N39"/>
    <mergeCell ref="O39:S39"/>
    <mergeCell ref="A40:N40"/>
    <mergeCell ref="U40:AE41"/>
    <mergeCell ref="A41:K42"/>
    <mergeCell ref="L41:S41"/>
    <mergeCell ref="U42:AE43"/>
    <mergeCell ref="AF42:AM43"/>
    <mergeCell ref="U45:AE46"/>
    <mergeCell ref="AF45:AM46"/>
    <mergeCell ref="U38:AE39"/>
    <mergeCell ref="AF38:AM39"/>
    <mergeCell ref="AF40:AM41"/>
  </mergeCells>
  <phoneticPr fontId="2"/>
  <conditionalFormatting sqref="AH34">
    <cfRule type="expression" dxfId="18" priority="10">
      <formula>$AH$34=0</formula>
    </cfRule>
  </conditionalFormatting>
  <conditionalFormatting sqref="AH36">
    <cfRule type="expression" dxfId="17" priority="9">
      <formula>$AH$36=0</formula>
    </cfRule>
  </conditionalFormatting>
  <conditionalFormatting sqref="P4">
    <cfRule type="cellIs" dxfId="16" priority="7" operator="equal">
      <formula>""</formula>
    </cfRule>
    <cfRule type="expression" dxfId="15" priority="8">
      <formula>P4="　"</formula>
    </cfRule>
  </conditionalFormatting>
  <conditionalFormatting sqref="P6">
    <cfRule type="cellIs" dxfId="14" priority="5" operator="equal">
      <formula>""</formula>
    </cfRule>
    <cfRule type="expression" dxfId="13" priority="6">
      <formula>P6="　"</formula>
    </cfRule>
  </conditionalFormatting>
  <conditionalFormatting sqref="P8">
    <cfRule type="cellIs" dxfId="12" priority="3" operator="equal">
      <formula>""</formula>
    </cfRule>
    <cfRule type="expression" dxfId="11" priority="4">
      <formula>P8="　"</formula>
    </cfRule>
  </conditionalFormatting>
  <conditionalFormatting sqref="P11">
    <cfRule type="cellIs" dxfId="10" priority="1" operator="equal">
      <formula>""</formula>
    </cfRule>
    <cfRule type="expression" dxfId="9" priority="2">
      <formula>P11="　"</formula>
    </cfRule>
  </conditionalFormatting>
  <printOptions horizontalCentered="1"/>
  <pageMargins left="0.23622047244094491" right="0.23622047244094491" top="0.74803149606299213" bottom="0.74803149606299213" header="0.31496062992125984" footer="0.31496062992125984"/>
  <pageSetup paperSize="9" orientation="portrait" r:id="rId1"/>
  <headerFooter>
    <oddHeader>&amp;R&amp;"BIZ UDPゴシック,標準"&amp;16資料４</oddHead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4AD42D-3BBD-47EC-AC28-19F6029029F3}">
  <dimension ref="A1:F39"/>
  <sheetViews>
    <sheetView workbookViewId="0">
      <selection activeCell="B2" sqref="B2"/>
    </sheetView>
  </sheetViews>
  <sheetFormatPr defaultRowHeight="18.75" x14ac:dyDescent="0.4"/>
  <cols>
    <col min="2" max="2" width="18.75" customWidth="1"/>
    <col min="3" max="3" width="10.625" bestFit="1" customWidth="1"/>
    <col min="4" max="4" width="20.75" customWidth="1"/>
    <col min="5" max="5" width="21.25" customWidth="1"/>
    <col min="6" max="6" width="15.375" customWidth="1"/>
  </cols>
  <sheetData>
    <row r="1" spans="1:6" ht="19.5" thickBot="1" x14ac:dyDescent="0.45"/>
    <row r="2" spans="1:6" ht="26.25" thickBot="1" x14ac:dyDescent="0.45">
      <c r="B2" s="1" t="s">
        <v>0</v>
      </c>
      <c r="C2" s="150" t="s">
        <v>173</v>
      </c>
      <c r="D2" s="151"/>
      <c r="E2" s="5" t="s">
        <v>2</v>
      </c>
      <c r="F2" s="5" t="s">
        <v>3</v>
      </c>
    </row>
    <row r="3" spans="1:6" ht="39" x14ac:dyDescent="0.4">
      <c r="B3" s="2" t="s">
        <v>1</v>
      </c>
      <c r="C3" s="152" t="s">
        <v>4</v>
      </c>
      <c r="D3" s="153"/>
      <c r="E3" s="6" t="s">
        <v>172</v>
      </c>
      <c r="F3" s="10" t="s">
        <v>6</v>
      </c>
    </row>
    <row r="4" spans="1:6" ht="36" x14ac:dyDescent="0.4">
      <c r="B4" s="3"/>
      <c r="C4" s="154" t="s">
        <v>170</v>
      </c>
      <c r="D4" s="155"/>
      <c r="E4" s="7" t="s">
        <v>5</v>
      </c>
      <c r="F4" s="10" t="s">
        <v>7</v>
      </c>
    </row>
    <row r="5" spans="1:6" ht="26.25" thickBot="1" x14ac:dyDescent="0.45">
      <c r="B5" s="3"/>
      <c r="C5" s="156"/>
      <c r="D5" s="11" t="s">
        <v>174</v>
      </c>
      <c r="E5" s="7" t="s">
        <v>171</v>
      </c>
      <c r="F5" s="8"/>
    </row>
    <row r="6" spans="1:6" ht="56.25" thickBot="1" x14ac:dyDescent="0.45">
      <c r="B6" s="4"/>
      <c r="C6" s="157"/>
      <c r="D6" s="18" t="s">
        <v>45</v>
      </c>
      <c r="E6" s="9"/>
      <c r="F6" s="9"/>
    </row>
    <row r="7" spans="1:6" ht="20.25" thickBot="1" x14ac:dyDescent="0.45">
      <c r="A7" t="s">
        <v>65</v>
      </c>
      <c r="B7" s="12" t="s">
        <v>8</v>
      </c>
      <c r="C7" s="13">
        <v>400000</v>
      </c>
      <c r="D7" s="14" t="s">
        <v>9</v>
      </c>
      <c r="E7" s="13">
        <v>60000</v>
      </c>
      <c r="F7" s="15">
        <f>(C7+E7)/2</f>
        <v>230000</v>
      </c>
    </row>
    <row r="8" spans="1:6" ht="20.25" thickBot="1" x14ac:dyDescent="0.45">
      <c r="A8" t="s">
        <v>67</v>
      </c>
      <c r="B8" s="12" t="s">
        <v>10</v>
      </c>
      <c r="C8" s="13">
        <v>440000</v>
      </c>
      <c r="D8" s="14" t="s">
        <v>11</v>
      </c>
      <c r="E8" s="13">
        <v>66000</v>
      </c>
      <c r="F8" s="15">
        <f t="shared" ref="F8:F37" si="0">(C8+E8)/2</f>
        <v>253000</v>
      </c>
    </row>
    <row r="9" spans="1:6" ht="20.25" thickBot="1" x14ac:dyDescent="0.45">
      <c r="A9" t="s">
        <v>66</v>
      </c>
      <c r="B9" s="12" t="s">
        <v>12</v>
      </c>
      <c r="C9" s="13">
        <v>480000</v>
      </c>
      <c r="D9" s="14" t="s">
        <v>11</v>
      </c>
      <c r="E9" s="13">
        <v>72000</v>
      </c>
      <c r="F9" s="15">
        <f t="shared" si="0"/>
        <v>276000</v>
      </c>
    </row>
    <row r="10" spans="1:6" ht="20.25" thickBot="1" x14ac:dyDescent="0.45">
      <c r="A10" t="s">
        <v>68</v>
      </c>
      <c r="B10" s="12" t="s">
        <v>13</v>
      </c>
      <c r="C10" s="13">
        <v>520000</v>
      </c>
      <c r="D10" s="14" t="s">
        <v>11</v>
      </c>
      <c r="E10" s="13">
        <v>78000</v>
      </c>
      <c r="F10" s="15">
        <f t="shared" si="0"/>
        <v>299000</v>
      </c>
    </row>
    <row r="11" spans="1:6" ht="20.25" thickBot="1" x14ac:dyDescent="0.45">
      <c r="A11" t="s">
        <v>69</v>
      </c>
      <c r="B11" s="12" t="s">
        <v>14</v>
      </c>
      <c r="C11" s="13">
        <v>560000</v>
      </c>
      <c r="D11" s="14" t="s">
        <v>11</v>
      </c>
      <c r="E11" s="13">
        <v>84000</v>
      </c>
      <c r="F11" s="15">
        <f t="shared" si="0"/>
        <v>322000</v>
      </c>
    </row>
    <row r="12" spans="1:6" ht="20.25" thickBot="1" x14ac:dyDescent="0.45">
      <c r="A12" t="s">
        <v>70</v>
      </c>
      <c r="B12" s="12" t="s">
        <v>15</v>
      </c>
      <c r="C12" s="13">
        <v>600000</v>
      </c>
      <c r="D12" s="14" t="s">
        <v>11</v>
      </c>
      <c r="E12" s="13">
        <v>90000</v>
      </c>
      <c r="F12" s="15">
        <f t="shared" si="0"/>
        <v>345000</v>
      </c>
    </row>
    <row r="13" spans="1:6" ht="20.25" thickBot="1" x14ac:dyDescent="0.45">
      <c r="A13" t="s">
        <v>71</v>
      </c>
      <c r="B13" s="12" t="s">
        <v>16</v>
      </c>
      <c r="C13" s="13">
        <v>640000</v>
      </c>
      <c r="D13" s="14" t="s">
        <v>11</v>
      </c>
      <c r="E13" s="13">
        <v>96000</v>
      </c>
      <c r="F13" s="15">
        <f t="shared" si="0"/>
        <v>368000</v>
      </c>
    </row>
    <row r="14" spans="1:6" ht="20.25" thickBot="1" x14ac:dyDescent="0.45">
      <c r="A14" t="s">
        <v>72</v>
      </c>
      <c r="B14" s="12" t="s">
        <v>17</v>
      </c>
      <c r="C14" s="13">
        <v>680000</v>
      </c>
      <c r="D14" s="14" t="s">
        <v>18</v>
      </c>
      <c r="E14" s="13">
        <v>102000</v>
      </c>
      <c r="F14" s="15">
        <f t="shared" si="0"/>
        <v>391000</v>
      </c>
    </row>
    <row r="15" spans="1:6" ht="20.25" thickBot="1" x14ac:dyDescent="0.45">
      <c r="A15" t="s">
        <v>73</v>
      </c>
      <c r="B15" s="12" t="s">
        <v>19</v>
      </c>
      <c r="C15" s="13">
        <v>720000</v>
      </c>
      <c r="D15" s="14" t="s">
        <v>18</v>
      </c>
      <c r="E15" s="13">
        <v>108000</v>
      </c>
      <c r="F15" s="15">
        <f t="shared" si="0"/>
        <v>414000</v>
      </c>
    </row>
    <row r="16" spans="1:6" ht="20.25" thickBot="1" x14ac:dyDescent="0.45">
      <c r="A16" t="s">
        <v>74</v>
      </c>
      <c r="B16" s="12" t="s">
        <v>20</v>
      </c>
      <c r="C16" s="13">
        <v>760000</v>
      </c>
      <c r="D16" s="14" t="s">
        <v>18</v>
      </c>
      <c r="E16" s="13">
        <v>114000</v>
      </c>
      <c r="F16" s="15">
        <f t="shared" si="0"/>
        <v>437000</v>
      </c>
    </row>
    <row r="17" spans="1:6" ht="20.25" thickBot="1" x14ac:dyDescent="0.45">
      <c r="A17" t="s">
        <v>75</v>
      </c>
      <c r="B17" s="12" t="s">
        <v>21</v>
      </c>
      <c r="C17" s="13">
        <v>800000</v>
      </c>
      <c r="D17" s="14" t="s">
        <v>18</v>
      </c>
      <c r="E17" s="13">
        <v>120000</v>
      </c>
      <c r="F17" s="15">
        <f t="shared" si="0"/>
        <v>460000</v>
      </c>
    </row>
    <row r="18" spans="1:6" ht="20.25" thickBot="1" x14ac:dyDescent="0.45">
      <c r="A18" t="s">
        <v>76</v>
      </c>
      <c r="B18" s="12" t="s">
        <v>22</v>
      </c>
      <c r="C18" s="13">
        <v>840000</v>
      </c>
      <c r="D18" s="14" t="s">
        <v>18</v>
      </c>
      <c r="E18" s="13">
        <v>126000</v>
      </c>
      <c r="F18" s="15">
        <f t="shared" si="0"/>
        <v>483000</v>
      </c>
    </row>
    <row r="19" spans="1:6" ht="20.25" thickBot="1" x14ac:dyDescent="0.45">
      <c r="A19" t="s">
        <v>77</v>
      </c>
      <c r="B19" s="12" t="s">
        <v>23</v>
      </c>
      <c r="C19" s="13">
        <v>880000</v>
      </c>
      <c r="D19" s="14" t="s">
        <v>18</v>
      </c>
      <c r="E19" s="13">
        <v>132000</v>
      </c>
      <c r="F19" s="15">
        <f t="shared" si="0"/>
        <v>506000</v>
      </c>
    </row>
    <row r="20" spans="1:6" ht="20.25" thickBot="1" x14ac:dyDescent="0.45">
      <c r="A20" t="s">
        <v>78</v>
      </c>
      <c r="B20" s="12" t="s">
        <v>24</v>
      </c>
      <c r="C20" s="13">
        <v>920000</v>
      </c>
      <c r="D20" s="14" t="s">
        <v>18</v>
      </c>
      <c r="E20" s="13">
        <v>138000</v>
      </c>
      <c r="F20" s="15">
        <f t="shared" si="0"/>
        <v>529000</v>
      </c>
    </row>
    <row r="21" spans="1:6" ht="20.25" thickBot="1" x14ac:dyDescent="0.45">
      <c r="A21" t="s">
        <v>79</v>
      </c>
      <c r="B21" s="12" t="s">
        <v>25</v>
      </c>
      <c r="C21" s="13">
        <v>960000</v>
      </c>
      <c r="D21" s="14" t="s">
        <v>18</v>
      </c>
      <c r="E21" s="13">
        <v>144000</v>
      </c>
      <c r="F21" s="15">
        <f t="shared" si="0"/>
        <v>552000</v>
      </c>
    </row>
    <row r="22" spans="1:6" ht="20.25" thickBot="1" x14ac:dyDescent="0.45">
      <c r="A22" t="s">
        <v>80</v>
      </c>
      <c r="B22" s="12" t="s">
        <v>26</v>
      </c>
      <c r="C22" s="13">
        <v>1000000</v>
      </c>
      <c r="D22" s="14" t="s">
        <v>18</v>
      </c>
      <c r="E22" s="13">
        <v>150000</v>
      </c>
      <c r="F22" s="15">
        <f t="shared" si="0"/>
        <v>575000</v>
      </c>
    </row>
    <row r="23" spans="1:6" ht="20.25" thickBot="1" x14ac:dyDescent="0.45">
      <c r="A23" t="s">
        <v>81</v>
      </c>
      <c r="B23" s="12" t="s">
        <v>27</v>
      </c>
      <c r="C23" s="13">
        <v>1040000</v>
      </c>
      <c r="D23" s="14" t="s">
        <v>18</v>
      </c>
      <c r="E23" s="13">
        <v>156000</v>
      </c>
      <c r="F23" s="15">
        <f t="shared" si="0"/>
        <v>598000</v>
      </c>
    </row>
    <row r="24" spans="1:6" ht="20.25" thickBot="1" x14ac:dyDescent="0.45">
      <c r="A24" t="s">
        <v>82</v>
      </c>
      <c r="B24" s="12" t="s">
        <v>28</v>
      </c>
      <c r="C24" s="13">
        <v>1080000</v>
      </c>
      <c r="D24" s="14" t="s">
        <v>18</v>
      </c>
      <c r="E24" s="13">
        <v>162000</v>
      </c>
      <c r="F24" s="15">
        <f t="shared" si="0"/>
        <v>621000</v>
      </c>
    </row>
    <row r="25" spans="1:6" ht="20.25" thickBot="1" x14ac:dyDescent="0.45">
      <c r="A25" t="s">
        <v>83</v>
      </c>
      <c r="B25" s="12" t="s">
        <v>29</v>
      </c>
      <c r="C25" s="13">
        <v>1120000</v>
      </c>
      <c r="D25" s="14" t="s">
        <v>18</v>
      </c>
      <c r="E25" s="13">
        <v>168000</v>
      </c>
      <c r="F25" s="15">
        <f t="shared" si="0"/>
        <v>644000</v>
      </c>
    </row>
    <row r="26" spans="1:6" ht="20.25" thickBot="1" x14ac:dyDescent="0.45">
      <c r="A26" t="s">
        <v>84</v>
      </c>
      <c r="B26" s="12" t="s">
        <v>30</v>
      </c>
      <c r="C26" s="13">
        <v>1160000</v>
      </c>
      <c r="D26" s="14" t="s">
        <v>18</v>
      </c>
      <c r="E26" s="13">
        <v>174000</v>
      </c>
      <c r="F26" s="15">
        <f t="shared" si="0"/>
        <v>667000</v>
      </c>
    </row>
    <row r="27" spans="1:6" ht="20.25" thickBot="1" x14ac:dyDescent="0.45">
      <c r="A27" t="s">
        <v>85</v>
      </c>
      <c r="B27" s="12" t="s">
        <v>31</v>
      </c>
      <c r="C27" s="13">
        <v>1200000</v>
      </c>
      <c r="D27" s="14" t="s">
        <v>18</v>
      </c>
      <c r="E27" s="13">
        <v>180000</v>
      </c>
      <c r="F27" s="15">
        <f t="shared" si="0"/>
        <v>690000</v>
      </c>
    </row>
    <row r="28" spans="1:6" ht="20.25" thickBot="1" x14ac:dyDescent="0.45">
      <c r="A28" t="s">
        <v>86</v>
      </c>
      <c r="B28" s="12" t="s">
        <v>32</v>
      </c>
      <c r="C28" s="13">
        <v>1240000</v>
      </c>
      <c r="D28" s="14" t="s">
        <v>18</v>
      </c>
      <c r="E28" s="13">
        <v>186000</v>
      </c>
      <c r="F28" s="15">
        <f t="shared" si="0"/>
        <v>713000</v>
      </c>
    </row>
    <row r="29" spans="1:6" ht="20.25" thickBot="1" x14ac:dyDescent="0.45">
      <c r="A29" t="s">
        <v>87</v>
      </c>
      <c r="B29" s="12" t="s">
        <v>33</v>
      </c>
      <c r="C29" s="13">
        <v>1280000</v>
      </c>
      <c r="D29" s="14" t="s">
        <v>18</v>
      </c>
      <c r="E29" s="13">
        <v>192000</v>
      </c>
      <c r="F29" s="15">
        <f t="shared" si="0"/>
        <v>736000</v>
      </c>
    </row>
    <row r="30" spans="1:6" ht="20.25" thickBot="1" x14ac:dyDescent="0.45">
      <c r="A30" t="s">
        <v>88</v>
      </c>
      <c r="B30" s="12" t="s">
        <v>34</v>
      </c>
      <c r="C30" s="13">
        <v>1320000</v>
      </c>
      <c r="D30" s="14" t="s">
        <v>18</v>
      </c>
      <c r="E30" s="13">
        <v>198000</v>
      </c>
      <c r="F30" s="15">
        <f t="shared" si="0"/>
        <v>759000</v>
      </c>
    </row>
    <row r="31" spans="1:6" ht="20.25" thickBot="1" x14ac:dyDescent="0.45">
      <c r="A31" t="s">
        <v>89</v>
      </c>
      <c r="B31" s="12" t="s">
        <v>35</v>
      </c>
      <c r="C31" s="13">
        <v>1360000</v>
      </c>
      <c r="D31" s="14" t="s">
        <v>18</v>
      </c>
      <c r="E31" s="13">
        <v>204000</v>
      </c>
      <c r="F31" s="15">
        <f t="shared" si="0"/>
        <v>782000</v>
      </c>
    </row>
    <row r="32" spans="1:6" ht="20.25" thickBot="1" x14ac:dyDescent="0.45">
      <c r="A32" t="s">
        <v>90</v>
      </c>
      <c r="B32" s="12" t="s">
        <v>36</v>
      </c>
      <c r="C32" s="13">
        <v>1400000</v>
      </c>
      <c r="D32" s="14" t="s">
        <v>18</v>
      </c>
      <c r="E32" s="13">
        <v>210000</v>
      </c>
      <c r="F32" s="15">
        <f t="shared" si="0"/>
        <v>805000</v>
      </c>
    </row>
    <row r="33" spans="1:6" ht="20.25" thickBot="1" x14ac:dyDescent="0.45">
      <c r="A33" t="s">
        <v>91</v>
      </c>
      <c r="B33" s="12" t="s">
        <v>37</v>
      </c>
      <c r="C33" s="13">
        <v>1440000</v>
      </c>
      <c r="D33" s="14" t="s">
        <v>18</v>
      </c>
      <c r="E33" s="13">
        <v>216000</v>
      </c>
      <c r="F33" s="15">
        <f t="shared" si="0"/>
        <v>828000</v>
      </c>
    </row>
    <row r="34" spans="1:6" ht="20.25" thickBot="1" x14ac:dyDescent="0.45">
      <c r="A34" t="s">
        <v>92</v>
      </c>
      <c r="B34" s="12" t="s">
        <v>38</v>
      </c>
      <c r="C34" s="13">
        <v>1480000</v>
      </c>
      <c r="D34" s="14" t="s">
        <v>18</v>
      </c>
      <c r="E34" s="13">
        <v>222000</v>
      </c>
      <c r="F34" s="15">
        <f t="shared" si="0"/>
        <v>851000</v>
      </c>
    </row>
    <row r="35" spans="1:6" ht="20.25" thickBot="1" x14ac:dyDescent="0.45">
      <c r="A35" t="s">
        <v>93</v>
      </c>
      <c r="B35" s="12" t="s">
        <v>39</v>
      </c>
      <c r="C35" s="13">
        <v>1520000</v>
      </c>
      <c r="D35" s="14" t="s">
        <v>18</v>
      </c>
      <c r="E35" s="13">
        <v>228000</v>
      </c>
      <c r="F35" s="15">
        <f t="shared" si="0"/>
        <v>874000</v>
      </c>
    </row>
    <row r="36" spans="1:6" ht="20.25" thickBot="1" x14ac:dyDescent="0.45">
      <c r="A36" t="s">
        <v>94</v>
      </c>
      <c r="B36" s="12" t="s">
        <v>40</v>
      </c>
      <c r="C36" s="13">
        <v>1560000</v>
      </c>
      <c r="D36" s="14" t="s">
        <v>18</v>
      </c>
      <c r="E36" s="13">
        <v>234000</v>
      </c>
      <c r="F36" s="15">
        <f t="shared" si="0"/>
        <v>897000</v>
      </c>
    </row>
    <row r="37" spans="1:6" ht="20.25" thickBot="1" x14ac:dyDescent="0.45">
      <c r="A37" t="s">
        <v>95</v>
      </c>
      <c r="B37" s="12" t="s">
        <v>41</v>
      </c>
      <c r="C37" s="13">
        <v>1600000</v>
      </c>
      <c r="D37" s="14" t="s">
        <v>18</v>
      </c>
      <c r="E37" s="13">
        <v>240000</v>
      </c>
      <c r="F37" s="15">
        <f t="shared" si="0"/>
        <v>920000</v>
      </c>
    </row>
    <row r="38" spans="1:6" ht="34.5" x14ac:dyDescent="0.4">
      <c r="B38" s="158" t="s">
        <v>42</v>
      </c>
      <c r="C38" s="16" t="s">
        <v>43</v>
      </c>
      <c r="D38" s="160" t="s">
        <v>18</v>
      </c>
      <c r="E38" s="16" t="s">
        <v>43</v>
      </c>
      <c r="F38" s="16" t="s">
        <v>43</v>
      </c>
    </row>
    <row r="39" spans="1:6" ht="35.25" thickBot="1" x14ac:dyDescent="0.45">
      <c r="B39" s="159"/>
      <c r="C39" s="17" t="s">
        <v>176</v>
      </c>
      <c r="D39" s="161"/>
      <c r="E39" s="17" t="s">
        <v>175</v>
      </c>
      <c r="F39" s="17" t="s">
        <v>44</v>
      </c>
    </row>
  </sheetData>
  <mergeCells count="6">
    <mergeCell ref="C2:D2"/>
    <mergeCell ref="C3:D3"/>
    <mergeCell ref="C4:D4"/>
    <mergeCell ref="C5:C6"/>
    <mergeCell ref="B38:B39"/>
    <mergeCell ref="D38:D39"/>
  </mergeCells>
  <phoneticPr fontId="2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5</vt:i4>
      </vt:variant>
    </vt:vector>
  </HeadingPairs>
  <TitlesOfParts>
    <vt:vector size="11" baseType="lpstr">
      <vt:lpstr>交付申請書</vt:lpstr>
      <vt:lpstr>交付申請書（記載例）</vt:lpstr>
      <vt:lpstr>変更交付申請書</vt:lpstr>
      <vt:lpstr>実績報告書</vt:lpstr>
      <vt:lpstr>実績報告書 (記載例)</vt:lpstr>
      <vt:lpstr>限度額</vt:lpstr>
      <vt:lpstr>交付申請書!Print_Area</vt:lpstr>
      <vt:lpstr>'交付申請書（記載例）'!Print_Area</vt:lpstr>
      <vt:lpstr>実績報告書!Print_Area</vt:lpstr>
      <vt:lpstr>'実績報告書 (記載例)'!Print_Area</vt:lpstr>
      <vt:lpstr>変更交付申請書!Print_Area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2025-07-07T12:21:25Z</cp:lastPrinted>
  <dcterms:created xsi:type="dcterms:W3CDTF">2024-04-19T02:30:11Z</dcterms:created>
  <dcterms:modified xsi:type="dcterms:W3CDTF">2025-07-07T12:30:57Z</dcterms:modified>
</cp:coreProperties>
</file>